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4220" windowHeight="8325" activeTab="6"/>
  </bookViews>
  <sheets>
    <sheet name="FY14YE" sheetId="1" r:id="rId1"/>
    <sheet name="Jan" sheetId="4" r:id="rId2"/>
    <sheet name="Feb" sheetId="5" r:id="rId3"/>
    <sheet name="Mar" sheetId="6" r:id="rId4"/>
    <sheet name="Apr" sheetId="7" r:id="rId5"/>
    <sheet name="May" sheetId="8" r:id="rId6"/>
    <sheet name="June" sheetId="9" r:id="rId7"/>
    <sheet name="July" sheetId="10" r:id="rId8"/>
    <sheet name="Aug" sheetId="11" r:id="rId9"/>
    <sheet name="Sept" sheetId="13" r:id="rId10"/>
    <sheet name="Oct" sheetId="14" r:id="rId11"/>
    <sheet name="Nov" sheetId="15" r:id="rId12"/>
    <sheet name="Dec" sheetId="16" r:id="rId13"/>
    <sheet name="FY15 YE" sheetId="2" r:id="rId14"/>
    <sheet name="CAPITAL" sheetId="3" r:id="rId15"/>
    <sheet name="Sheet1" sheetId="17" r:id="rId16"/>
  </sheets>
  <calcPr calcId="145621"/>
</workbook>
</file>

<file path=xl/calcChain.xml><?xml version="1.0" encoding="utf-8"?>
<calcChain xmlns="http://schemas.openxmlformats.org/spreadsheetml/2006/main">
  <c r="G13" i="8" l="1"/>
  <c r="G13" i="7"/>
  <c r="G7" i="5" l="1"/>
  <c r="G15" i="5"/>
  <c r="D28" i="3"/>
  <c r="E28" i="3"/>
  <c r="C28" i="3"/>
  <c r="D27" i="3"/>
  <c r="E27" i="3"/>
  <c r="C27" i="3"/>
  <c r="I9" i="3"/>
  <c r="I10" i="3"/>
  <c r="I11" i="3"/>
  <c r="I12" i="3"/>
  <c r="I13" i="3"/>
  <c r="I14" i="3"/>
  <c r="I15" i="3"/>
  <c r="I16" i="3"/>
  <c r="I17" i="3"/>
  <c r="I18" i="3"/>
  <c r="I19" i="3"/>
  <c r="I8" i="3"/>
  <c r="G7" i="2"/>
  <c r="G8" i="2"/>
  <c r="G9" i="2"/>
  <c r="G10" i="2"/>
  <c r="G13" i="2"/>
  <c r="G14" i="2"/>
  <c r="G15" i="2"/>
  <c r="G16" i="2"/>
  <c r="F32" i="1" l="1"/>
  <c r="H26" i="1"/>
  <c r="H25" i="1"/>
  <c r="H24" i="1"/>
  <c r="G18" i="1"/>
  <c r="H27" i="1" l="1"/>
  <c r="G11" i="1"/>
  <c r="G20" i="1"/>
  <c r="G18" i="2"/>
  <c r="I25" i="3" l="1"/>
  <c r="F32" i="2"/>
  <c r="H26" i="2"/>
  <c r="H25" i="2"/>
  <c r="G20" i="2" l="1"/>
  <c r="G11" i="13" l="1"/>
  <c r="F31" i="16"/>
  <c r="F32" i="15"/>
  <c r="F33" i="14"/>
  <c r="F33" i="13"/>
  <c r="C20" i="3" l="1"/>
  <c r="E26" i="3" l="1"/>
  <c r="B24" i="3"/>
  <c r="G11" i="4" l="1"/>
  <c r="F9" i="17" l="1"/>
  <c r="H24" i="2" l="1"/>
  <c r="H27" i="2" s="1"/>
  <c r="G19" i="16" l="1"/>
  <c r="G11" i="16"/>
  <c r="G20" i="15" l="1"/>
  <c r="G11" i="15"/>
  <c r="G11" i="14" l="1"/>
  <c r="G20" i="14" l="1"/>
  <c r="D20" i="3"/>
  <c r="E20" i="3"/>
  <c r="F20" i="3"/>
  <c r="G20" i="3"/>
  <c r="H20" i="3"/>
  <c r="I7" i="3"/>
  <c r="G20" i="13"/>
  <c r="F27" i="3" l="1"/>
  <c r="F28" i="3"/>
  <c r="G27" i="3"/>
  <c r="H27" i="3"/>
  <c r="I20" i="3"/>
  <c r="F33" i="11"/>
  <c r="G20" i="11"/>
  <c r="G11" i="11"/>
  <c r="I26" i="3" l="1"/>
  <c r="G28" i="3"/>
  <c r="I22" i="3"/>
  <c r="I27" i="3"/>
  <c r="H28" i="3"/>
  <c r="I28" i="3" s="1"/>
  <c r="I30" i="3" s="1"/>
  <c r="F32" i="10"/>
  <c r="G11" i="10"/>
  <c r="F32" i="9"/>
  <c r="G20" i="9"/>
  <c r="G11" i="9"/>
  <c r="G11" i="2" l="1"/>
  <c r="G20" i="10"/>
  <c r="F32" i="8"/>
  <c r="G20" i="8"/>
  <c r="G11" i="8"/>
  <c r="F32" i="7"/>
  <c r="G20" i="7"/>
  <c r="G11" i="7"/>
  <c r="F38" i="6"/>
  <c r="G21" i="6"/>
  <c r="G11" i="6"/>
  <c r="F33" i="5"/>
  <c r="G20" i="5"/>
  <c r="G11" i="5"/>
  <c r="F32" i="4"/>
  <c r="H27" i="4"/>
  <c r="H24" i="5" s="1"/>
  <c r="H27" i="5" s="1"/>
  <c r="H25" i="6" s="1"/>
  <c r="H28" i="6" s="1"/>
  <c r="H24" i="7" s="1"/>
  <c r="H27" i="7" s="1"/>
  <c r="H24" i="8" s="1"/>
  <c r="H27" i="8" s="1"/>
  <c r="H24" i="9" s="1"/>
  <c r="H27" i="9" s="1"/>
  <c r="H24" i="10" s="1"/>
  <c r="H27" i="10" s="1"/>
  <c r="H24" i="11" s="1"/>
  <c r="H27" i="11" s="1"/>
  <c r="H24" i="13" s="1"/>
  <c r="H27" i="13" s="1"/>
  <c r="H24" i="14" s="1"/>
  <c r="H27" i="14" s="1"/>
  <c r="H24" i="15" s="1"/>
  <c r="H27" i="15" s="1"/>
  <c r="H23" i="16" s="1"/>
  <c r="H26" i="16" s="1"/>
  <c r="G20" i="4" l="1"/>
  <c r="H5" i="2" l="1"/>
  <c r="H21" i="2" s="1"/>
  <c r="H5" i="1"/>
  <c r="H21" i="1" s="1"/>
  <c r="H21" i="4"/>
  <c r="H5" i="5" s="1"/>
  <c r="H21" i="5" s="1"/>
  <c r="H5" i="6" s="1"/>
  <c r="H22" i="6" s="1"/>
  <c r="H5" i="7" s="1"/>
  <c r="H21" i="7" s="1"/>
  <c r="H5" i="8" s="1"/>
  <c r="H21" i="8" s="1"/>
  <c r="H5" i="9" s="1"/>
  <c r="H21" i="9" s="1"/>
  <c r="H5" i="10" s="1"/>
  <c r="H21" i="10" s="1"/>
  <c r="H5" i="11" l="1"/>
  <c r="H21" i="11" s="1"/>
  <c r="H5" i="13"/>
  <c r="H21" i="13" s="1"/>
  <c r="H5" i="14" s="1"/>
  <c r="H21" i="14" s="1"/>
  <c r="H5" i="15" s="1"/>
  <c r="H21" i="15" s="1"/>
  <c r="H5" i="16" s="1"/>
  <c r="H20" i="16" s="1"/>
</calcChain>
</file>

<file path=xl/sharedStrings.xml><?xml version="1.0" encoding="utf-8"?>
<sst xmlns="http://schemas.openxmlformats.org/spreadsheetml/2006/main" count="551" uniqueCount="64">
  <si>
    <t>Roger Clark Memorial Library</t>
  </si>
  <si>
    <t xml:space="preserve"> </t>
  </si>
  <si>
    <t>Mascom Savings Bank, Regular Checking</t>
  </si>
  <si>
    <t>BEGINNING BALANCE</t>
  </si>
  <si>
    <t>Receipts:</t>
  </si>
  <si>
    <t>Donations</t>
  </si>
  <si>
    <t>TOTAL RECEIPTS</t>
  </si>
  <si>
    <t>Expenses:</t>
  </si>
  <si>
    <t>Books</t>
  </si>
  <si>
    <t>Postage</t>
  </si>
  <si>
    <t>Supplies</t>
  </si>
  <si>
    <t>Events</t>
  </si>
  <si>
    <t>Telephone</t>
  </si>
  <si>
    <t>Capital</t>
  </si>
  <si>
    <t>TOTAL EXPENSES</t>
  </si>
  <si>
    <t>ENDING BALANCE</t>
  </si>
  <si>
    <t>Mascom Savings Bank, Special Checking</t>
  </si>
  <si>
    <t>Transferred from Regular Checking</t>
  </si>
  <si>
    <t>Expenses</t>
  </si>
  <si>
    <t>Interest Earned</t>
  </si>
  <si>
    <t>Ruth P. Jutson C.D. #575534</t>
  </si>
  <si>
    <t>January</t>
  </si>
  <si>
    <t>February</t>
  </si>
  <si>
    <t>March</t>
  </si>
  <si>
    <t>April</t>
  </si>
  <si>
    <t>Capital Expense</t>
  </si>
  <si>
    <t>BBF</t>
  </si>
  <si>
    <t>Computers</t>
  </si>
  <si>
    <t>Desk</t>
  </si>
  <si>
    <t>Jan</t>
  </si>
  <si>
    <t>Feb</t>
  </si>
  <si>
    <t>Software</t>
  </si>
  <si>
    <t>May</t>
  </si>
  <si>
    <t>Ending Balance</t>
  </si>
  <si>
    <t>RCML</t>
  </si>
  <si>
    <t>July</t>
  </si>
  <si>
    <t>June</t>
  </si>
  <si>
    <t>Aug</t>
  </si>
  <si>
    <t>September</t>
  </si>
  <si>
    <t>Building Materials</t>
  </si>
  <si>
    <t xml:space="preserve">July </t>
  </si>
  <si>
    <t>August</t>
  </si>
  <si>
    <t>October</t>
  </si>
  <si>
    <t>November</t>
  </si>
  <si>
    <t>December</t>
  </si>
  <si>
    <t>Books/DVDs</t>
  </si>
  <si>
    <t>Year End</t>
  </si>
  <si>
    <t>Miscellaneous/Advertising</t>
  </si>
  <si>
    <t>Proposed 2014 Budget</t>
  </si>
  <si>
    <t>FY14</t>
  </si>
  <si>
    <t>FY13</t>
  </si>
  <si>
    <t>Miscellaneous (Cookbook Ads)</t>
  </si>
  <si>
    <t>Cookbook Sales</t>
  </si>
  <si>
    <t>Labor</t>
  </si>
  <si>
    <t>Town Funding</t>
  </si>
  <si>
    <t>CookBook expense</t>
  </si>
  <si>
    <t xml:space="preserve">Opening </t>
  </si>
  <si>
    <t>Balance</t>
  </si>
  <si>
    <t>Total</t>
  </si>
  <si>
    <t>Computer</t>
  </si>
  <si>
    <t>Misc</t>
  </si>
  <si>
    <t>FY15</t>
  </si>
  <si>
    <t>GMLC Membership</t>
  </si>
  <si>
    <t>Shelving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</si>
</sst>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44" fontId="0" fillId="0" borderId="0" xfId="1" applyFont="1"/>
    <xf numFmtId="17" fontId="0" fillId="0" borderId="0" xfId="0" applyNumberFormat="1"/>
    <xf numFmtId="17" fontId="0" fillId="0" borderId="0" xfId="0" applyNumberFormat="1" applyAlignment="1">
      <alignment horizontal="center" vertical="center"/>
    </xf>
    <xf numFmtId="0" fontId="2" fillId="0" borderId="0" xfId="0" applyFont="1"/>
    <xf numFmtId="44" fontId="0" fillId="0" borderId="0" xfId="1" applyFont="1" applyAlignment="1">
      <alignment horizontal="left"/>
    </xf>
    <xf numFmtId="8" fontId="0" fillId="0" borderId="0" xfId="0" applyNumberFormat="1"/>
    <xf numFmtId="44" fontId="0" fillId="0" borderId="1" xfId="1" applyFont="1" applyBorder="1"/>
    <xf numFmtId="44" fontId="0" fillId="0" borderId="0" xfId="1" applyFont="1" applyBorder="1"/>
    <xf numFmtId="44" fontId="3" fillId="0" borderId="0" xfId="1" applyFont="1"/>
    <xf numFmtId="44" fontId="0" fillId="0" borderId="0" xfId="1" applyFont="1" applyFill="1" applyBorder="1"/>
    <xf numFmtId="44" fontId="0" fillId="0" borderId="1" xfId="1" applyFont="1" applyFill="1" applyBorder="1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44" fontId="0" fillId="0" borderId="4" xfId="1" applyFont="1" applyBorder="1"/>
    <xf numFmtId="44" fontId="0" fillId="0" borderId="5" xfId="1" applyFont="1" applyBorder="1"/>
    <xf numFmtId="0" fontId="0" fillId="0" borderId="6" xfId="0" applyBorder="1"/>
    <xf numFmtId="44" fontId="0" fillId="0" borderId="7" xfId="1" applyFont="1" applyBorder="1"/>
    <xf numFmtId="44" fontId="0" fillId="0" borderId="0" xfId="1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44" fontId="0" fillId="0" borderId="9" xfId="1" applyFont="1" applyBorder="1"/>
    <xf numFmtId="44" fontId="0" fillId="0" borderId="10" xfId="1" applyFont="1" applyBorder="1"/>
    <xf numFmtId="44" fontId="0" fillId="2" borderId="0" xfId="1" applyFont="1" applyFill="1"/>
    <xf numFmtId="44" fontId="0" fillId="2" borderId="0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A4" sqref="A4:E21"/>
    </sheetView>
  </sheetViews>
  <sheetFormatPr defaultRowHeight="15" x14ac:dyDescent="0.25"/>
  <cols>
    <col min="4" max="4" width="11.140625" customWidth="1"/>
    <col min="5" max="5" width="9.85546875" customWidth="1"/>
    <col min="6" max="6" width="12.28515625" bestFit="1" customWidth="1"/>
    <col min="7" max="7" width="11.5703125" style="1" bestFit="1" customWidth="1"/>
    <col min="8" max="8" width="10.85546875" bestFit="1" customWidth="1"/>
  </cols>
  <sheetData>
    <row r="1" spans="1:8" x14ac:dyDescent="0.25">
      <c r="D1" t="s">
        <v>0</v>
      </c>
    </row>
    <row r="2" spans="1:8" x14ac:dyDescent="0.25">
      <c r="D2" s="2" t="s">
        <v>1</v>
      </c>
      <c r="E2" s="3" t="s">
        <v>49</v>
      </c>
    </row>
    <row r="3" spans="1:8" x14ac:dyDescent="0.25">
      <c r="E3" s="12" t="s">
        <v>46</v>
      </c>
      <c r="F3" t="s">
        <v>1</v>
      </c>
    </row>
    <row r="4" spans="1:8" x14ac:dyDescent="0.25">
      <c r="A4" s="4" t="s">
        <v>2</v>
      </c>
    </row>
    <row r="5" spans="1:8" x14ac:dyDescent="0.25">
      <c r="A5" t="s">
        <v>3</v>
      </c>
      <c r="G5" s="5"/>
      <c r="H5" s="6">
        <f>Jan!H5</f>
        <v>14327.94</v>
      </c>
    </row>
    <row r="6" spans="1:8" x14ac:dyDescent="0.25">
      <c r="B6" t="s">
        <v>4</v>
      </c>
    </row>
    <row r="7" spans="1:8" x14ac:dyDescent="0.25">
      <c r="C7" t="s">
        <v>5</v>
      </c>
      <c r="G7" s="1">
        <v>3944.47</v>
      </c>
    </row>
    <row r="8" spans="1:8" x14ac:dyDescent="0.25">
      <c r="C8" t="s">
        <v>51</v>
      </c>
      <c r="G8" s="1">
        <v>1008</v>
      </c>
    </row>
    <row r="9" spans="1:8" x14ac:dyDescent="0.25">
      <c r="C9" t="s">
        <v>52</v>
      </c>
      <c r="G9" s="1">
        <v>4099</v>
      </c>
    </row>
    <row r="10" spans="1:8" x14ac:dyDescent="0.25">
      <c r="C10" t="s">
        <v>54</v>
      </c>
      <c r="G10" s="1">
        <v>940</v>
      </c>
    </row>
    <row r="11" spans="1:8" ht="15.75" thickBot="1" x14ac:dyDescent="0.3">
      <c r="B11" t="s">
        <v>6</v>
      </c>
      <c r="G11" s="7">
        <f>G7+G9+G10+G8</f>
        <v>9991.4699999999993</v>
      </c>
    </row>
    <row r="12" spans="1:8" ht="15.75" thickTop="1" x14ac:dyDescent="0.25">
      <c r="B12" t="s">
        <v>7</v>
      </c>
    </row>
    <row r="13" spans="1:8" x14ac:dyDescent="0.25">
      <c r="C13" t="s">
        <v>10</v>
      </c>
      <c r="G13" s="1">
        <v>333.44</v>
      </c>
    </row>
    <row r="14" spans="1:8" x14ac:dyDescent="0.25">
      <c r="C14" t="s">
        <v>11</v>
      </c>
      <c r="G14" s="1">
        <v>317.64999999999998</v>
      </c>
    </row>
    <row r="15" spans="1:8" x14ac:dyDescent="0.25">
      <c r="C15" t="s">
        <v>55</v>
      </c>
      <c r="G15" s="1">
        <v>1647.16</v>
      </c>
    </row>
    <row r="16" spans="1:8" x14ac:dyDescent="0.25">
      <c r="C16" t="s">
        <v>12</v>
      </c>
      <c r="G16" s="1">
        <v>400</v>
      </c>
    </row>
    <row r="17" spans="1:8" x14ac:dyDescent="0.25">
      <c r="C17" t="s">
        <v>13</v>
      </c>
      <c r="D17" t="s">
        <v>8</v>
      </c>
      <c r="G17" s="1">
        <v>786.01</v>
      </c>
      <c r="H17" t="s">
        <v>1</v>
      </c>
    </row>
    <row r="18" spans="1:8" x14ac:dyDescent="0.25">
      <c r="D18" t="s">
        <v>59</v>
      </c>
      <c r="G18" s="1">
        <f>551.65+49.95</f>
        <v>601.6</v>
      </c>
    </row>
    <row r="19" spans="1:8" x14ac:dyDescent="0.25">
      <c r="D19" t="s">
        <v>60</v>
      </c>
      <c r="G19" s="1">
        <v>120</v>
      </c>
    </row>
    <row r="20" spans="1:8" ht="15.75" thickBot="1" x14ac:dyDescent="0.3">
      <c r="B20" t="s">
        <v>14</v>
      </c>
      <c r="G20" s="7">
        <f>SUM(G13:G19)</f>
        <v>4205.8600000000006</v>
      </c>
    </row>
    <row r="21" spans="1:8" ht="15.75" thickTop="1" x14ac:dyDescent="0.25">
      <c r="A21" t="s">
        <v>15</v>
      </c>
      <c r="G21" s="8"/>
      <c r="H21" s="6">
        <f>H5+G11-G20</f>
        <v>20113.55</v>
      </c>
    </row>
    <row r="22" spans="1:8" x14ac:dyDescent="0.25">
      <c r="G22" t="s">
        <v>1</v>
      </c>
    </row>
    <row r="23" spans="1:8" x14ac:dyDescent="0.25">
      <c r="A23" s="4" t="s">
        <v>16</v>
      </c>
    </row>
    <row r="24" spans="1:8" x14ac:dyDescent="0.25">
      <c r="A24" t="s">
        <v>3</v>
      </c>
      <c r="H24" s="1">
        <f>Jan!H24</f>
        <v>41.45</v>
      </c>
    </row>
    <row r="25" spans="1:8" x14ac:dyDescent="0.25">
      <c r="B25" t="s">
        <v>17</v>
      </c>
      <c r="H25" s="1">
        <f>Jan!H25+Apr!H25</f>
        <v>0</v>
      </c>
    </row>
    <row r="26" spans="1:8" x14ac:dyDescent="0.25">
      <c r="B26" t="s">
        <v>18</v>
      </c>
      <c r="H26" s="1">
        <f>Jan!H26+Feb!H26+Mar!H27+Apr!H26+May!H26+June!H26+July!H26+Aug!H26+Sept!H26+Oct!H26+Nov!H26+Dec!H25</f>
        <v>287.87</v>
      </c>
    </row>
    <row r="27" spans="1:8" ht="15.75" thickBot="1" x14ac:dyDescent="0.3">
      <c r="A27" t="s">
        <v>15</v>
      </c>
      <c r="H27" s="7">
        <f>H24+H25-H26</f>
        <v>-246.42000000000002</v>
      </c>
    </row>
    <row r="28" spans="1:8" ht="15.75" thickTop="1" x14ac:dyDescent="0.25">
      <c r="H28" t="s">
        <v>1</v>
      </c>
    </row>
    <row r="29" spans="1:8" x14ac:dyDescent="0.25">
      <c r="A29" s="4" t="s">
        <v>20</v>
      </c>
      <c r="G29" s="9"/>
    </row>
    <row r="30" spans="1:8" s="1" customFormat="1" x14ac:dyDescent="0.25">
      <c r="A30" t="s">
        <v>3</v>
      </c>
      <c r="B30"/>
      <c r="C30"/>
      <c r="D30"/>
      <c r="E30"/>
      <c r="F30" s="10">
        <v>1033.05</v>
      </c>
      <c r="G30" s="9"/>
      <c r="H30"/>
    </row>
    <row r="31" spans="1:8" s="1" customFormat="1" x14ac:dyDescent="0.25">
      <c r="A31"/>
      <c r="B31" t="s">
        <v>19</v>
      </c>
      <c r="C31"/>
      <c r="D31" s="2">
        <v>41821</v>
      </c>
      <c r="E31"/>
      <c r="F31" s="10">
        <v>3.65</v>
      </c>
      <c r="G31" s="9"/>
      <c r="H31"/>
    </row>
    <row r="32" spans="1:8" s="1" customFormat="1" ht="15.75" thickBot="1" x14ac:dyDescent="0.3">
      <c r="A32" t="s">
        <v>15</v>
      </c>
      <c r="B32"/>
      <c r="C32"/>
      <c r="D32"/>
      <c r="E32"/>
      <c r="F32" s="11">
        <f>F30+F31</f>
        <v>1036.7</v>
      </c>
      <c r="G32" s="9" t="s">
        <v>1</v>
      </c>
      <c r="H32"/>
    </row>
    <row r="33" spans="1:8" s="1" customFormat="1" ht="15.75" thickTop="1" x14ac:dyDescent="0.25">
      <c r="A33"/>
      <c r="B33"/>
      <c r="C33"/>
      <c r="D33"/>
      <c r="E33"/>
      <c r="F33"/>
      <c r="G33" s="9"/>
      <c r="H3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4" sqref="A4:E21"/>
    </sheetView>
  </sheetViews>
  <sheetFormatPr defaultRowHeight="15" x14ac:dyDescent="0.25"/>
  <cols>
    <col min="5" max="5" width="8.5703125" customWidth="1"/>
    <col min="6" max="6" width="12.28515625" bestFit="1" customWidth="1"/>
    <col min="7" max="7" width="11.5703125" style="1" bestFit="1" customWidth="1"/>
    <col min="8" max="8" width="10.85546875" bestFit="1" customWidth="1"/>
  </cols>
  <sheetData>
    <row r="1" spans="1:8" x14ac:dyDescent="0.25">
      <c r="D1" t="s">
        <v>0</v>
      </c>
    </row>
    <row r="2" spans="1:8" x14ac:dyDescent="0.25">
      <c r="D2" s="2" t="s">
        <v>1</v>
      </c>
      <c r="E2" s="3" t="s">
        <v>49</v>
      </c>
    </row>
    <row r="3" spans="1:8" x14ac:dyDescent="0.25">
      <c r="E3" s="12" t="s">
        <v>38</v>
      </c>
    </row>
    <row r="4" spans="1:8" x14ac:dyDescent="0.25">
      <c r="A4" s="4" t="s">
        <v>2</v>
      </c>
    </row>
    <row r="5" spans="1:8" x14ac:dyDescent="0.25">
      <c r="A5" t="s">
        <v>3</v>
      </c>
      <c r="G5" s="5"/>
      <c r="H5" s="6">
        <f>July!H21</f>
        <v>10621.870000000003</v>
      </c>
    </row>
    <row r="6" spans="1:8" x14ac:dyDescent="0.25">
      <c r="B6" t="s">
        <v>4</v>
      </c>
    </row>
    <row r="7" spans="1:8" x14ac:dyDescent="0.25">
      <c r="C7" t="s">
        <v>5</v>
      </c>
    </row>
    <row r="8" spans="1:8" x14ac:dyDescent="0.25">
      <c r="C8" t="s">
        <v>51</v>
      </c>
    </row>
    <row r="9" spans="1:8" x14ac:dyDescent="0.25">
      <c r="C9" t="s">
        <v>52</v>
      </c>
    </row>
    <row r="10" spans="1:8" x14ac:dyDescent="0.25">
      <c r="C10" t="s">
        <v>54</v>
      </c>
    </row>
    <row r="11" spans="1:8" ht="15.75" thickBot="1" x14ac:dyDescent="0.3">
      <c r="B11" t="s">
        <v>6</v>
      </c>
      <c r="G11" s="7">
        <f>G7+G8+G9</f>
        <v>0</v>
      </c>
    </row>
    <row r="12" spans="1:8" ht="15.75" thickTop="1" x14ac:dyDescent="0.25">
      <c r="B12" t="s">
        <v>7</v>
      </c>
    </row>
    <row r="13" spans="1:8" x14ac:dyDescent="0.25">
      <c r="C13" t="s">
        <v>10</v>
      </c>
    </row>
    <row r="14" spans="1:8" x14ac:dyDescent="0.25">
      <c r="C14" t="s">
        <v>11</v>
      </c>
    </row>
    <row r="15" spans="1:8" x14ac:dyDescent="0.25">
      <c r="C15" t="s">
        <v>55</v>
      </c>
    </row>
    <row r="16" spans="1:8" x14ac:dyDescent="0.25">
      <c r="C16" t="s">
        <v>12</v>
      </c>
    </row>
    <row r="17" spans="1:8" x14ac:dyDescent="0.25">
      <c r="C17" t="s">
        <v>13</v>
      </c>
      <c r="D17" t="s">
        <v>8</v>
      </c>
      <c r="H17" t="s">
        <v>1</v>
      </c>
    </row>
    <row r="18" spans="1:8" x14ac:dyDescent="0.25">
      <c r="D18" t="s">
        <v>59</v>
      </c>
    </row>
    <row r="19" spans="1:8" x14ac:dyDescent="0.25">
      <c r="D19" t="s">
        <v>60</v>
      </c>
      <c r="G19" s="1">
        <v>0</v>
      </c>
    </row>
    <row r="20" spans="1:8" ht="15.75" thickBot="1" x14ac:dyDescent="0.3">
      <c r="B20" t="s">
        <v>14</v>
      </c>
      <c r="G20" s="7">
        <f>SUM(G13:G19)</f>
        <v>0</v>
      </c>
    </row>
    <row r="21" spans="1:8" ht="15.75" thickTop="1" x14ac:dyDescent="0.25">
      <c r="A21" t="s">
        <v>15</v>
      </c>
      <c r="G21" s="8"/>
      <c r="H21" s="6">
        <f>H5+G11-G20</f>
        <v>10621.870000000003</v>
      </c>
    </row>
    <row r="22" spans="1:8" x14ac:dyDescent="0.25">
      <c r="G22" t="s">
        <v>1</v>
      </c>
    </row>
    <row r="23" spans="1:8" x14ac:dyDescent="0.25">
      <c r="A23" s="4" t="s">
        <v>16</v>
      </c>
    </row>
    <row r="24" spans="1:8" x14ac:dyDescent="0.25">
      <c r="A24" t="s">
        <v>3</v>
      </c>
      <c r="H24" s="1">
        <f>Aug!H27</f>
        <v>781.73</v>
      </c>
    </row>
    <row r="25" spans="1:8" x14ac:dyDescent="0.25">
      <c r="B25" t="s">
        <v>17</v>
      </c>
      <c r="H25" s="1">
        <v>0</v>
      </c>
    </row>
    <row r="26" spans="1:8" x14ac:dyDescent="0.25">
      <c r="B26" t="s">
        <v>18</v>
      </c>
      <c r="H26" s="1">
        <v>32.119999999999997</v>
      </c>
    </row>
    <row r="27" spans="1:8" ht="15.75" thickBot="1" x14ac:dyDescent="0.3">
      <c r="A27" t="s">
        <v>15</v>
      </c>
      <c r="H27" s="7">
        <f>H24+H25-H26</f>
        <v>749.61</v>
      </c>
    </row>
    <row r="28" spans="1:8" ht="15.75" thickTop="1" x14ac:dyDescent="0.25">
      <c r="H28" t="s">
        <v>1</v>
      </c>
    </row>
    <row r="29" spans="1:8" x14ac:dyDescent="0.25">
      <c r="G29" s="9"/>
    </row>
    <row r="30" spans="1:8" x14ac:dyDescent="0.25">
      <c r="A30" s="4" t="s">
        <v>20</v>
      </c>
      <c r="G30" s="9"/>
    </row>
    <row r="31" spans="1:8" s="1" customFormat="1" x14ac:dyDescent="0.25">
      <c r="A31" t="s">
        <v>3</v>
      </c>
      <c r="B31"/>
      <c r="C31"/>
      <c r="D31"/>
      <c r="E31"/>
      <c r="F31" s="10">
        <v>1033.05</v>
      </c>
      <c r="G31" s="9"/>
      <c r="H31"/>
    </row>
    <row r="32" spans="1:8" s="1" customFormat="1" x14ac:dyDescent="0.25">
      <c r="A32"/>
      <c r="B32" t="s">
        <v>19</v>
      </c>
      <c r="C32"/>
      <c r="D32" s="2">
        <v>41821</v>
      </c>
      <c r="E32"/>
      <c r="F32" s="10">
        <v>3.65</v>
      </c>
      <c r="G32" s="9"/>
      <c r="H32"/>
    </row>
    <row r="33" spans="1:8" s="1" customFormat="1" ht="15.75" thickBot="1" x14ac:dyDescent="0.3">
      <c r="A33" t="s">
        <v>15</v>
      </c>
      <c r="B33"/>
      <c r="C33"/>
      <c r="D33"/>
      <c r="E33"/>
      <c r="F33" s="11">
        <f>F31+F32</f>
        <v>1036.7</v>
      </c>
      <c r="G33" s="9" t="s">
        <v>1</v>
      </c>
      <c r="H33"/>
    </row>
    <row r="34" spans="1:8" s="1" customFormat="1" ht="15.75" thickTop="1" x14ac:dyDescent="0.25">
      <c r="A34"/>
      <c r="B34"/>
      <c r="C34"/>
      <c r="D34"/>
      <c r="E34"/>
      <c r="F34"/>
      <c r="G34" s="9"/>
      <c r="H34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4" sqref="A4:E21"/>
    </sheetView>
  </sheetViews>
  <sheetFormatPr defaultRowHeight="15" x14ac:dyDescent="0.25"/>
  <cols>
    <col min="5" max="5" width="8.5703125" customWidth="1"/>
    <col min="6" max="6" width="12.28515625" bestFit="1" customWidth="1"/>
    <col min="7" max="7" width="11.5703125" style="1" bestFit="1" customWidth="1"/>
    <col min="8" max="8" width="10.85546875" bestFit="1" customWidth="1"/>
  </cols>
  <sheetData>
    <row r="1" spans="1:8" x14ac:dyDescent="0.25">
      <c r="D1" t="s">
        <v>0</v>
      </c>
    </row>
    <row r="2" spans="1:8" x14ac:dyDescent="0.25">
      <c r="D2" s="2" t="s">
        <v>1</v>
      </c>
      <c r="E2" s="3" t="s">
        <v>49</v>
      </c>
    </row>
    <row r="3" spans="1:8" x14ac:dyDescent="0.25">
      <c r="E3" s="12" t="s">
        <v>42</v>
      </c>
      <c r="F3" t="s">
        <v>1</v>
      </c>
    </row>
    <row r="4" spans="1:8" x14ac:dyDescent="0.25">
      <c r="A4" s="4" t="s">
        <v>2</v>
      </c>
    </row>
    <row r="5" spans="1:8" x14ac:dyDescent="0.25">
      <c r="A5" t="s">
        <v>3</v>
      </c>
      <c r="G5" s="5"/>
      <c r="H5" s="6">
        <f>Sept!H21</f>
        <v>10621.870000000003</v>
      </c>
    </row>
    <row r="6" spans="1:8" x14ac:dyDescent="0.25">
      <c r="B6" t="s">
        <v>4</v>
      </c>
    </row>
    <row r="7" spans="1:8" x14ac:dyDescent="0.25">
      <c r="C7" t="s">
        <v>5</v>
      </c>
    </row>
    <row r="8" spans="1:8" x14ac:dyDescent="0.25">
      <c r="C8" t="s">
        <v>51</v>
      </c>
    </row>
    <row r="9" spans="1:8" x14ac:dyDescent="0.25">
      <c r="C9" t="s">
        <v>52</v>
      </c>
    </row>
    <row r="10" spans="1:8" x14ac:dyDescent="0.25">
      <c r="C10" t="s">
        <v>54</v>
      </c>
    </row>
    <row r="11" spans="1:8" ht="15.75" thickBot="1" x14ac:dyDescent="0.3">
      <c r="B11" t="s">
        <v>6</v>
      </c>
      <c r="G11" s="7">
        <f>G7+G9+G10+G8</f>
        <v>0</v>
      </c>
    </row>
    <row r="12" spans="1:8" ht="15.75" thickTop="1" x14ac:dyDescent="0.25">
      <c r="B12" t="s">
        <v>7</v>
      </c>
    </row>
    <row r="13" spans="1:8" x14ac:dyDescent="0.25">
      <c r="C13" t="s">
        <v>10</v>
      </c>
      <c r="G13" s="1">
        <v>0</v>
      </c>
    </row>
    <row r="14" spans="1:8" x14ac:dyDescent="0.25">
      <c r="C14" t="s">
        <v>11</v>
      </c>
    </row>
    <row r="15" spans="1:8" x14ac:dyDescent="0.25">
      <c r="C15" t="s">
        <v>55</v>
      </c>
    </row>
    <row r="16" spans="1:8" x14ac:dyDescent="0.25">
      <c r="C16" t="s">
        <v>12</v>
      </c>
    </row>
    <row r="17" spans="1:8" x14ac:dyDescent="0.25">
      <c r="C17" t="s">
        <v>13</v>
      </c>
      <c r="D17" t="s">
        <v>8</v>
      </c>
      <c r="H17" t="s">
        <v>1</v>
      </c>
    </row>
    <row r="18" spans="1:8" x14ac:dyDescent="0.25">
      <c r="D18" t="s">
        <v>59</v>
      </c>
    </row>
    <row r="19" spans="1:8" x14ac:dyDescent="0.25">
      <c r="D19" t="s">
        <v>60</v>
      </c>
      <c r="G19" s="1">
        <v>0</v>
      </c>
    </row>
    <row r="20" spans="1:8" ht="15.75" thickBot="1" x14ac:dyDescent="0.3">
      <c r="B20" t="s">
        <v>14</v>
      </c>
      <c r="G20" s="7">
        <f>SUM(G13:G19)</f>
        <v>0</v>
      </c>
    </row>
    <row r="21" spans="1:8" ht="15.75" thickTop="1" x14ac:dyDescent="0.25">
      <c r="A21" t="s">
        <v>15</v>
      </c>
      <c r="G21" s="8"/>
      <c r="H21" s="6">
        <f>H5+G11-G20</f>
        <v>10621.870000000003</v>
      </c>
    </row>
    <row r="22" spans="1:8" x14ac:dyDescent="0.25">
      <c r="G22" t="s">
        <v>1</v>
      </c>
    </row>
    <row r="23" spans="1:8" x14ac:dyDescent="0.25">
      <c r="A23" s="4" t="s">
        <v>16</v>
      </c>
    </row>
    <row r="24" spans="1:8" x14ac:dyDescent="0.25">
      <c r="A24" t="s">
        <v>3</v>
      </c>
      <c r="H24" s="1">
        <f>Sept!H27</f>
        <v>749.61</v>
      </c>
    </row>
    <row r="25" spans="1:8" x14ac:dyDescent="0.25">
      <c r="B25" t="s">
        <v>17</v>
      </c>
      <c r="H25" s="1">
        <v>0</v>
      </c>
    </row>
    <row r="26" spans="1:8" x14ac:dyDescent="0.25">
      <c r="B26" t="s">
        <v>18</v>
      </c>
      <c r="H26" s="1">
        <v>32.01</v>
      </c>
    </row>
    <row r="27" spans="1:8" ht="15.75" thickBot="1" x14ac:dyDescent="0.3">
      <c r="A27" t="s">
        <v>15</v>
      </c>
      <c r="H27" s="7">
        <f>H24+H25-H26</f>
        <v>717.6</v>
      </c>
    </row>
    <row r="28" spans="1:8" ht="15.75" thickTop="1" x14ac:dyDescent="0.25">
      <c r="H28" t="s">
        <v>1</v>
      </c>
    </row>
    <row r="29" spans="1:8" x14ac:dyDescent="0.25">
      <c r="G29" s="9"/>
    </row>
    <row r="30" spans="1:8" x14ac:dyDescent="0.25">
      <c r="A30" s="4" t="s">
        <v>20</v>
      </c>
      <c r="G30" s="9"/>
    </row>
    <row r="31" spans="1:8" s="1" customFormat="1" x14ac:dyDescent="0.25">
      <c r="A31" t="s">
        <v>3</v>
      </c>
      <c r="B31"/>
      <c r="C31"/>
      <c r="D31"/>
      <c r="E31"/>
      <c r="F31" s="10">
        <v>1033.05</v>
      </c>
      <c r="G31" s="9"/>
      <c r="H31"/>
    </row>
    <row r="32" spans="1:8" s="1" customFormat="1" x14ac:dyDescent="0.25">
      <c r="A32"/>
      <c r="B32" t="s">
        <v>19</v>
      </c>
      <c r="C32"/>
      <c r="D32" s="2">
        <v>41821</v>
      </c>
      <c r="E32"/>
      <c r="F32" s="10">
        <v>3.65</v>
      </c>
      <c r="G32" s="9"/>
      <c r="H32"/>
    </row>
    <row r="33" spans="1:8" s="1" customFormat="1" ht="15.75" thickBot="1" x14ac:dyDescent="0.3">
      <c r="A33" t="s">
        <v>15</v>
      </c>
      <c r="B33"/>
      <c r="C33"/>
      <c r="D33"/>
      <c r="E33"/>
      <c r="F33" s="11">
        <f>F31+F32</f>
        <v>1036.7</v>
      </c>
      <c r="G33" s="9" t="s">
        <v>1</v>
      </c>
      <c r="H33"/>
    </row>
    <row r="34" spans="1:8" s="1" customFormat="1" ht="15.75" thickTop="1" x14ac:dyDescent="0.25">
      <c r="A34"/>
      <c r="B34"/>
      <c r="C34"/>
      <c r="D34"/>
      <c r="E34"/>
      <c r="F34"/>
      <c r="G34" s="9"/>
      <c r="H34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A4" sqref="A4:E21"/>
    </sheetView>
  </sheetViews>
  <sheetFormatPr defaultRowHeight="15" x14ac:dyDescent="0.25"/>
  <cols>
    <col min="5" max="5" width="10.42578125" customWidth="1"/>
    <col min="6" max="6" width="12.28515625" bestFit="1" customWidth="1"/>
    <col min="7" max="7" width="11.5703125" style="1" bestFit="1" customWidth="1"/>
    <col min="8" max="8" width="10.85546875" bestFit="1" customWidth="1"/>
  </cols>
  <sheetData>
    <row r="1" spans="1:8" x14ac:dyDescent="0.25">
      <c r="D1" t="s">
        <v>0</v>
      </c>
    </row>
    <row r="2" spans="1:8" x14ac:dyDescent="0.25">
      <c r="D2" s="2" t="s">
        <v>1</v>
      </c>
      <c r="E2" s="3" t="s">
        <v>49</v>
      </c>
    </row>
    <row r="3" spans="1:8" x14ac:dyDescent="0.25">
      <c r="E3" s="12" t="s">
        <v>43</v>
      </c>
      <c r="F3" t="s">
        <v>1</v>
      </c>
    </row>
    <row r="4" spans="1:8" x14ac:dyDescent="0.25">
      <c r="A4" s="4" t="s">
        <v>2</v>
      </c>
    </row>
    <row r="5" spans="1:8" x14ac:dyDescent="0.25">
      <c r="A5" t="s">
        <v>3</v>
      </c>
      <c r="G5" s="5"/>
      <c r="H5" s="6">
        <f>Oct!H21</f>
        <v>10621.870000000003</v>
      </c>
    </row>
    <row r="6" spans="1:8" x14ac:dyDescent="0.25">
      <c r="B6" t="s">
        <v>4</v>
      </c>
    </row>
    <row r="7" spans="1:8" x14ac:dyDescent="0.25">
      <c r="C7" t="s">
        <v>5</v>
      </c>
    </row>
    <row r="8" spans="1:8" x14ac:dyDescent="0.25">
      <c r="C8" t="s">
        <v>51</v>
      </c>
      <c r="G8" s="1">
        <v>0</v>
      </c>
    </row>
    <row r="9" spans="1:8" x14ac:dyDescent="0.25">
      <c r="C9" t="s">
        <v>52</v>
      </c>
    </row>
    <row r="10" spans="1:8" x14ac:dyDescent="0.25">
      <c r="C10" t="s">
        <v>54</v>
      </c>
      <c r="G10" s="1">
        <v>0</v>
      </c>
      <c r="H10" t="s">
        <v>1</v>
      </c>
    </row>
    <row r="11" spans="1:8" ht="15.75" thickBot="1" x14ac:dyDescent="0.3">
      <c r="B11" t="s">
        <v>6</v>
      </c>
      <c r="G11" s="7">
        <f>G7+G9+G10+G8</f>
        <v>0</v>
      </c>
    </row>
    <row r="12" spans="1:8" ht="15.75" thickTop="1" x14ac:dyDescent="0.25">
      <c r="B12" t="s">
        <v>7</v>
      </c>
    </row>
    <row r="13" spans="1:8" x14ac:dyDescent="0.25">
      <c r="C13" t="s">
        <v>10</v>
      </c>
      <c r="G13" s="1">
        <v>0</v>
      </c>
    </row>
    <row r="14" spans="1:8" x14ac:dyDescent="0.25">
      <c r="C14" t="s">
        <v>11</v>
      </c>
    </row>
    <row r="15" spans="1:8" x14ac:dyDescent="0.25">
      <c r="C15" t="s">
        <v>55</v>
      </c>
      <c r="G15" s="1">
        <v>0</v>
      </c>
    </row>
    <row r="16" spans="1:8" x14ac:dyDescent="0.25">
      <c r="C16" t="s">
        <v>12</v>
      </c>
    </row>
    <row r="17" spans="1:8" x14ac:dyDescent="0.25">
      <c r="C17" t="s">
        <v>13</v>
      </c>
      <c r="D17" t="s">
        <v>8</v>
      </c>
      <c r="H17" t="s">
        <v>1</v>
      </c>
    </row>
    <row r="18" spans="1:8" x14ac:dyDescent="0.25">
      <c r="D18" t="s">
        <v>59</v>
      </c>
    </row>
    <row r="19" spans="1:8" x14ac:dyDescent="0.25">
      <c r="D19" t="s">
        <v>60</v>
      </c>
    </row>
    <row r="20" spans="1:8" ht="15.75" thickBot="1" x14ac:dyDescent="0.3">
      <c r="B20" t="s">
        <v>14</v>
      </c>
      <c r="G20" s="7">
        <f>SUM(G13:G19)</f>
        <v>0</v>
      </c>
    </row>
    <row r="21" spans="1:8" ht="15.75" thickTop="1" x14ac:dyDescent="0.25">
      <c r="A21" t="s">
        <v>15</v>
      </c>
      <c r="G21" s="8"/>
      <c r="H21" s="6">
        <f>H5+G11-G20</f>
        <v>10621.870000000003</v>
      </c>
    </row>
    <row r="22" spans="1:8" x14ac:dyDescent="0.25">
      <c r="G22" t="s">
        <v>1</v>
      </c>
    </row>
    <row r="23" spans="1:8" x14ac:dyDescent="0.25">
      <c r="A23" s="4" t="s">
        <v>16</v>
      </c>
    </row>
    <row r="24" spans="1:8" x14ac:dyDescent="0.25">
      <c r="A24" t="s">
        <v>3</v>
      </c>
      <c r="H24" s="1">
        <f>Oct!H27</f>
        <v>717.6</v>
      </c>
    </row>
    <row r="25" spans="1:8" x14ac:dyDescent="0.25">
      <c r="B25" t="s">
        <v>17</v>
      </c>
      <c r="H25" s="1">
        <v>0</v>
      </c>
    </row>
    <row r="26" spans="1:8" x14ac:dyDescent="0.25">
      <c r="B26" t="s">
        <v>18</v>
      </c>
      <c r="H26" s="1">
        <v>32.01</v>
      </c>
    </row>
    <row r="27" spans="1:8" ht="15.75" thickBot="1" x14ac:dyDescent="0.3">
      <c r="A27" t="s">
        <v>15</v>
      </c>
      <c r="H27" s="7">
        <f>H24+H25-H26</f>
        <v>685.59</v>
      </c>
    </row>
    <row r="28" spans="1:8" ht="15.75" thickTop="1" x14ac:dyDescent="0.25">
      <c r="H28" t="s">
        <v>1</v>
      </c>
    </row>
    <row r="29" spans="1:8" x14ac:dyDescent="0.25">
      <c r="A29" s="4" t="s">
        <v>20</v>
      </c>
      <c r="G29" s="9"/>
    </row>
    <row r="30" spans="1:8" s="1" customFormat="1" x14ac:dyDescent="0.25">
      <c r="A30" t="s">
        <v>3</v>
      </c>
      <c r="B30"/>
      <c r="C30"/>
      <c r="D30"/>
      <c r="E30"/>
      <c r="F30" s="10">
        <v>1033.05</v>
      </c>
      <c r="G30" s="9"/>
      <c r="H30"/>
    </row>
    <row r="31" spans="1:8" s="1" customFormat="1" x14ac:dyDescent="0.25">
      <c r="A31"/>
      <c r="B31" t="s">
        <v>19</v>
      </c>
      <c r="C31"/>
      <c r="D31" s="2">
        <v>41821</v>
      </c>
      <c r="E31"/>
      <c r="F31" s="10">
        <v>3.65</v>
      </c>
      <c r="G31" s="9"/>
      <c r="H31"/>
    </row>
    <row r="32" spans="1:8" s="1" customFormat="1" ht="15.75" thickBot="1" x14ac:dyDescent="0.3">
      <c r="A32" t="s">
        <v>15</v>
      </c>
      <c r="B32"/>
      <c r="C32"/>
      <c r="D32"/>
      <c r="E32"/>
      <c r="F32" s="11">
        <f>F30+F31</f>
        <v>1036.7</v>
      </c>
      <c r="G32" s="9" t="s">
        <v>1</v>
      </c>
      <c r="H32"/>
    </row>
    <row r="33" spans="1:8" s="1" customFormat="1" ht="15.75" thickTop="1" x14ac:dyDescent="0.25">
      <c r="A33"/>
      <c r="B33"/>
      <c r="C33"/>
      <c r="D33"/>
      <c r="E33"/>
      <c r="F33"/>
      <c r="G33" s="9"/>
      <c r="H33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D17" sqref="D17"/>
    </sheetView>
  </sheetViews>
  <sheetFormatPr defaultRowHeight="15" x14ac:dyDescent="0.25"/>
  <cols>
    <col min="5" max="5" width="9.85546875" customWidth="1"/>
    <col min="6" max="6" width="12.28515625" bestFit="1" customWidth="1"/>
    <col min="7" max="7" width="11.5703125" style="1" bestFit="1" customWidth="1"/>
    <col min="8" max="8" width="10.85546875" bestFit="1" customWidth="1"/>
  </cols>
  <sheetData>
    <row r="1" spans="1:8" x14ac:dyDescent="0.25">
      <c r="D1" t="s">
        <v>0</v>
      </c>
    </row>
    <row r="2" spans="1:8" x14ac:dyDescent="0.25">
      <c r="D2" s="2" t="s">
        <v>1</v>
      </c>
      <c r="E2" s="3" t="s">
        <v>49</v>
      </c>
    </row>
    <row r="3" spans="1:8" x14ac:dyDescent="0.25">
      <c r="E3" s="12" t="s">
        <v>44</v>
      </c>
      <c r="F3" t="s">
        <v>1</v>
      </c>
    </row>
    <row r="4" spans="1:8" x14ac:dyDescent="0.25">
      <c r="A4" s="4" t="s">
        <v>2</v>
      </c>
    </row>
    <row r="5" spans="1:8" x14ac:dyDescent="0.25">
      <c r="A5" t="s">
        <v>3</v>
      </c>
      <c r="G5" s="5"/>
      <c r="H5" s="6">
        <f>Nov!H21</f>
        <v>10621.870000000003</v>
      </c>
    </row>
    <row r="6" spans="1:8" x14ac:dyDescent="0.25">
      <c r="B6" t="s">
        <v>4</v>
      </c>
    </row>
    <row r="7" spans="1:8" x14ac:dyDescent="0.25">
      <c r="C7" t="s">
        <v>5</v>
      </c>
    </row>
    <row r="8" spans="1:8" x14ac:dyDescent="0.25">
      <c r="C8" t="s">
        <v>51</v>
      </c>
    </row>
    <row r="9" spans="1:8" x14ac:dyDescent="0.25">
      <c r="C9" t="s">
        <v>52</v>
      </c>
    </row>
    <row r="10" spans="1:8" x14ac:dyDescent="0.25">
      <c r="C10" t="s">
        <v>54</v>
      </c>
    </row>
    <row r="11" spans="1:8" ht="15.75" thickBot="1" x14ac:dyDescent="0.3">
      <c r="B11" t="s">
        <v>6</v>
      </c>
      <c r="G11" s="7">
        <f>G7+G9+G10+G8</f>
        <v>0</v>
      </c>
    </row>
    <row r="12" spans="1:8" ht="15.75" thickTop="1" x14ac:dyDescent="0.25">
      <c r="B12" t="s">
        <v>7</v>
      </c>
    </row>
    <row r="13" spans="1:8" x14ac:dyDescent="0.25">
      <c r="C13" t="s">
        <v>10</v>
      </c>
      <c r="G13" s="1">
        <v>0</v>
      </c>
    </row>
    <row r="14" spans="1:8" x14ac:dyDescent="0.25">
      <c r="C14" t="s">
        <v>11</v>
      </c>
    </row>
    <row r="15" spans="1:8" x14ac:dyDescent="0.25">
      <c r="C15" t="s">
        <v>55</v>
      </c>
    </row>
    <row r="16" spans="1:8" x14ac:dyDescent="0.25">
      <c r="C16" t="s">
        <v>12</v>
      </c>
    </row>
    <row r="17" spans="1:8" x14ac:dyDescent="0.25">
      <c r="C17" t="s">
        <v>13</v>
      </c>
      <c r="D17" t="s">
        <v>8</v>
      </c>
    </row>
    <row r="18" spans="1:8" x14ac:dyDescent="0.25">
      <c r="D18" t="s">
        <v>59</v>
      </c>
    </row>
    <row r="19" spans="1:8" ht="15.75" thickBot="1" x14ac:dyDescent="0.3">
      <c r="D19" t="s">
        <v>60</v>
      </c>
      <c r="G19" s="7">
        <f>SUM(G13:G18)</f>
        <v>0</v>
      </c>
    </row>
    <row r="20" spans="1:8" ht="15.75" thickTop="1" x14ac:dyDescent="0.25">
      <c r="B20" t="s">
        <v>14</v>
      </c>
      <c r="G20" s="8"/>
      <c r="H20" s="6">
        <f>H5+G11-G19</f>
        <v>10621.870000000003</v>
      </c>
    </row>
    <row r="21" spans="1:8" x14ac:dyDescent="0.25">
      <c r="A21" t="s">
        <v>15</v>
      </c>
      <c r="G21" t="s">
        <v>1</v>
      </c>
    </row>
    <row r="22" spans="1:8" x14ac:dyDescent="0.25">
      <c r="A22" s="4" t="s">
        <v>16</v>
      </c>
    </row>
    <row r="23" spans="1:8" x14ac:dyDescent="0.25">
      <c r="A23" t="s">
        <v>3</v>
      </c>
      <c r="H23" s="1">
        <f>Nov!H27</f>
        <v>685.59</v>
      </c>
    </row>
    <row r="24" spans="1:8" x14ac:dyDescent="0.25">
      <c r="B24" t="s">
        <v>17</v>
      </c>
      <c r="H24" s="1">
        <v>0</v>
      </c>
    </row>
    <row r="25" spans="1:8" x14ac:dyDescent="0.25">
      <c r="B25" t="s">
        <v>18</v>
      </c>
      <c r="H25" s="1">
        <v>32.01</v>
      </c>
    </row>
    <row r="26" spans="1:8" ht="15.75" thickBot="1" x14ac:dyDescent="0.3">
      <c r="A26" t="s">
        <v>15</v>
      </c>
      <c r="H26" s="7">
        <f>H23+H24-H25</f>
        <v>653.58000000000004</v>
      </c>
    </row>
    <row r="27" spans="1:8" ht="15.75" thickTop="1" x14ac:dyDescent="0.25">
      <c r="H27" t="s">
        <v>1</v>
      </c>
    </row>
    <row r="28" spans="1:8" x14ac:dyDescent="0.25">
      <c r="A28" s="4" t="s">
        <v>20</v>
      </c>
      <c r="G28" s="9"/>
    </row>
    <row r="29" spans="1:8" s="1" customFormat="1" x14ac:dyDescent="0.25">
      <c r="A29" t="s">
        <v>3</v>
      </c>
      <c r="B29"/>
      <c r="C29"/>
      <c r="D29"/>
      <c r="E29"/>
      <c r="F29" s="10">
        <v>1033.05</v>
      </c>
      <c r="G29" s="9"/>
      <c r="H29"/>
    </row>
    <row r="30" spans="1:8" s="1" customFormat="1" x14ac:dyDescent="0.25">
      <c r="A30"/>
      <c r="B30" t="s">
        <v>19</v>
      </c>
      <c r="C30"/>
      <c r="D30" s="2">
        <v>41821</v>
      </c>
      <c r="E30"/>
      <c r="F30" s="10">
        <v>3.65</v>
      </c>
      <c r="G30" s="9"/>
      <c r="H30"/>
    </row>
    <row r="31" spans="1:8" s="1" customFormat="1" ht="15.75" thickBot="1" x14ac:dyDescent="0.3">
      <c r="A31" t="s">
        <v>15</v>
      </c>
      <c r="B31"/>
      <c r="C31"/>
      <c r="D31"/>
      <c r="E31"/>
      <c r="F31" s="11">
        <f>F29+F30</f>
        <v>1036.7</v>
      </c>
      <c r="G31" s="9" t="s">
        <v>1</v>
      </c>
      <c r="H31"/>
    </row>
    <row r="32" spans="1:8" s="1" customFormat="1" ht="15.75" thickTop="1" x14ac:dyDescent="0.25">
      <c r="A32"/>
      <c r="B32"/>
      <c r="C32"/>
      <c r="D32"/>
      <c r="E32"/>
      <c r="F32"/>
      <c r="G32" s="9"/>
      <c r="H32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G7" sqref="G7"/>
    </sheetView>
  </sheetViews>
  <sheetFormatPr defaultRowHeight="15" x14ac:dyDescent="0.25"/>
  <cols>
    <col min="4" max="4" width="11.140625" customWidth="1"/>
    <col min="5" max="5" width="9.85546875" customWidth="1"/>
    <col min="6" max="6" width="12.28515625" bestFit="1" customWidth="1"/>
    <col min="7" max="7" width="11.5703125" style="1" bestFit="1" customWidth="1"/>
    <col min="8" max="8" width="10.85546875" bestFit="1" customWidth="1"/>
  </cols>
  <sheetData>
    <row r="1" spans="1:8" x14ac:dyDescent="0.25">
      <c r="D1" t="s">
        <v>0</v>
      </c>
    </row>
    <row r="2" spans="1:8" x14ac:dyDescent="0.25">
      <c r="D2" s="2" t="s">
        <v>1</v>
      </c>
      <c r="E2" s="3" t="s">
        <v>49</v>
      </c>
    </row>
    <row r="3" spans="1:8" x14ac:dyDescent="0.25">
      <c r="E3" s="12" t="s">
        <v>46</v>
      </c>
      <c r="F3" t="s">
        <v>1</v>
      </c>
    </row>
    <row r="4" spans="1:8" x14ac:dyDescent="0.25">
      <c r="A4" s="4" t="s">
        <v>2</v>
      </c>
    </row>
    <row r="5" spans="1:8" x14ac:dyDescent="0.25">
      <c r="A5" t="s">
        <v>3</v>
      </c>
      <c r="G5" s="5"/>
      <c r="H5" s="6">
        <f>Jan!H5</f>
        <v>14327.94</v>
      </c>
    </row>
    <row r="6" spans="1:8" x14ac:dyDescent="0.25">
      <c r="B6" t="s">
        <v>4</v>
      </c>
    </row>
    <row r="7" spans="1:8" x14ac:dyDescent="0.25">
      <c r="C7" t="s">
        <v>5</v>
      </c>
      <c r="G7" s="1">
        <f>Jan!G7+Feb!G7+Mar!G7+Apr!G7+May!G7+June!G7+July!G7+Aug!G7+Sept!G7+Oct!G7+Nov!G7+Dec!G7</f>
        <v>372.89</v>
      </c>
    </row>
    <row r="8" spans="1:8" x14ac:dyDescent="0.25">
      <c r="C8" t="s">
        <v>51</v>
      </c>
      <c r="G8" s="1">
        <f>Jan!G8+Apr!G8</f>
        <v>0</v>
      </c>
    </row>
    <row r="9" spans="1:8" x14ac:dyDescent="0.25">
      <c r="C9" t="s">
        <v>52</v>
      </c>
      <c r="G9" s="1">
        <f>Apr!G9+May!G9+June!G9+Sept!G8+Dec!G8</f>
        <v>0</v>
      </c>
    </row>
    <row r="10" spans="1:8" x14ac:dyDescent="0.25">
      <c r="C10" t="s">
        <v>54</v>
      </c>
      <c r="G10" s="1">
        <f>Sept!G9</f>
        <v>0</v>
      </c>
    </row>
    <row r="11" spans="1:8" ht="15.75" thickBot="1" x14ac:dyDescent="0.3">
      <c r="B11" t="s">
        <v>6</v>
      </c>
      <c r="G11" s="7">
        <f>G7+G9+G10+G8</f>
        <v>372.89</v>
      </c>
    </row>
    <row r="12" spans="1:8" ht="15.75" thickTop="1" x14ac:dyDescent="0.25">
      <c r="B12" t="s">
        <v>7</v>
      </c>
    </row>
    <row r="13" spans="1:8" x14ac:dyDescent="0.25">
      <c r="C13" t="s">
        <v>10</v>
      </c>
      <c r="G13" s="1">
        <f>May!G15+July!G15+Dec!G15</f>
        <v>0</v>
      </c>
    </row>
    <row r="14" spans="1:8" x14ac:dyDescent="0.25">
      <c r="C14" t="s">
        <v>11</v>
      </c>
      <c r="G14" s="1">
        <f>Nov!G16+Dec!G16</f>
        <v>0</v>
      </c>
    </row>
    <row r="15" spans="1:8" x14ac:dyDescent="0.25">
      <c r="C15" t="s">
        <v>55</v>
      </c>
      <c r="G15" s="1">
        <f>May!G17+Dec!G17</f>
        <v>0</v>
      </c>
    </row>
    <row r="16" spans="1:8" x14ac:dyDescent="0.25">
      <c r="C16" t="s">
        <v>12</v>
      </c>
      <c r="G16" s="1">
        <f>Jan!G18+Apr!G18</f>
        <v>0</v>
      </c>
    </row>
    <row r="17" spans="1:8" x14ac:dyDescent="0.25">
      <c r="C17" t="s">
        <v>13</v>
      </c>
      <c r="D17" t="s">
        <v>8</v>
      </c>
      <c r="G17" s="1">
        <v>786.01</v>
      </c>
      <c r="H17" t="s">
        <v>1</v>
      </c>
    </row>
    <row r="18" spans="1:8" x14ac:dyDescent="0.25">
      <c r="D18" t="s">
        <v>59</v>
      </c>
      <c r="G18" s="1">
        <f>551.65+49.95</f>
        <v>601.6</v>
      </c>
    </row>
    <row r="19" spans="1:8" x14ac:dyDescent="0.25">
      <c r="D19" t="s">
        <v>60</v>
      </c>
      <c r="G19" s="1">
        <v>120</v>
      </c>
    </row>
    <row r="20" spans="1:8" ht="15.75" thickBot="1" x14ac:dyDescent="0.3">
      <c r="B20" t="s">
        <v>14</v>
      </c>
      <c r="G20" s="7">
        <f>SUM(G13:G19)</f>
        <v>1507.6100000000001</v>
      </c>
    </row>
    <row r="21" spans="1:8" ht="15.75" thickTop="1" x14ac:dyDescent="0.25">
      <c r="A21" t="s">
        <v>15</v>
      </c>
      <c r="G21" s="8"/>
      <c r="H21" s="6">
        <f>H5+G11-G20</f>
        <v>13193.22</v>
      </c>
    </row>
    <row r="22" spans="1:8" x14ac:dyDescent="0.25">
      <c r="G22" t="s">
        <v>1</v>
      </c>
    </row>
    <row r="23" spans="1:8" x14ac:dyDescent="0.25">
      <c r="A23" s="4" t="s">
        <v>16</v>
      </c>
    </row>
    <row r="24" spans="1:8" x14ac:dyDescent="0.25">
      <c r="A24" t="s">
        <v>3</v>
      </c>
      <c r="H24" s="1">
        <f>Jan!H24</f>
        <v>41.45</v>
      </c>
    </row>
    <row r="25" spans="1:8" x14ac:dyDescent="0.25">
      <c r="B25" t="s">
        <v>17</v>
      </c>
      <c r="H25" s="1">
        <f>Jan!H25+Apr!H25</f>
        <v>0</v>
      </c>
    </row>
    <row r="26" spans="1:8" x14ac:dyDescent="0.25">
      <c r="B26" t="s">
        <v>18</v>
      </c>
      <c r="H26" s="1">
        <f>Jan!H26+Feb!H26+Mar!H27+Apr!H26+May!H26+June!H26+July!H26+Aug!H26+Sept!H26+Oct!H26+Nov!H26+Dec!H25</f>
        <v>287.87</v>
      </c>
    </row>
    <row r="27" spans="1:8" ht="15.75" thickBot="1" x14ac:dyDescent="0.3">
      <c r="A27" t="s">
        <v>15</v>
      </c>
      <c r="H27" s="7">
        <f>H24+H25-H26</f>
        <v>-246.42000000000002</v>
      </c>
    </row>
    <row r="28" spans="1:8" ht="15.75" thickTop="1" x14ac:dyDescent="0.25">
      <c r="H28" t="s">
        <v>1</v>
      </c>
    </row>
    <row r="29" spans="1:8" x14ac:dyDescent="0.25">
      <c r="A29" s="4" t="s">
        <v>20</v>
      </c>
      <c r="G29" s="9"/>
    </row>
    <row r="30" spans="1:8" s="1" customFormat="1" x14ac:dyDescent="0.25">
      <c r="A30" t="s">
        <v>3</v>
      </c>
      <c r="B30"/>
      <c r="C30"/>
      <c r="D30"/>
      <c r="E30"/>
      <c r="F30" s="10">
        <v>1033.05</v>
      </c>
      <c r="G30" s="9"/>
      <c r="H30"/>
    </row>
    <row r="31" spans="1:8" s="1" customFormat="1" x14ac:dyDescent="0.25">
      <c r="A31"/>
      <c r="B31" t="s">
        <v>19</v>
      </c>
      <c r="C31"/>
      <c r="D31" s="2">
        <v>41821</v>
      </c>
      <c r="E31"/>
      <c r="F31" s="10">
        <v>3.65</v>
      </c>
      <c r="G31" s="9"/>
      <c r="H31"/>
    </row>
    <row r="32" spans="1:8" s="1" customFormat="1" ht="15.75" thickBot="1" x14ac:dyDescent="0.3">
      <c r="A32" t="s">
        <v>15</v>
      </c>
      <c r="B32"/>
      <c r="C32"/>
      <c r="D32"/>
      <c r="E32"/>
      <c r="F32" s="11">
        <f>F30+F31</f>
        <v>1036.7</v>
      </c>
      <c r="G32" s="9" t="s">
        <v>1</v>
      </c>
      <c r="H32"/>
    </row>
    <row r="33" spans="1:8" s="1" customFormat="1" ht="15.75" thickTop="1" x14ac:dyDescent="0.25">
      <c r="A33"/>
      <c r="B33"/>
      <c r="C33"/>
      <c r="D33"/>
      <c r="E33"/>
      <c r="F33"/>
      <c r="G33" s="9"/>
      <c r="H33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selection activeCell="H14" sqref="H14"/>
    </sheetView>
  </sheetViews>
  <sheetFormatPr defaultRowHeight="15" x14ac:dyDescent="0.25"/>
  <cols>
    <col min="2" max="2" width="11.5703125" bestFit="1" customWidth="1"/>
    <col min="3" max="3" width="11.5703125" style="1" bestFit="1" customWidth="1"/>
    <col min="4" max="4" width="11.28515625" style="1" bestFit="1" customWidth="1"/>
    <col min="5" max="5" width="18.7109375" style="1" bestFit="1" customWidth="1"/>
    <col min="6" max="6" width="10.5703125" style="1" bestFit="1" customWidth="1"/>
    <col min="7" max="7" width="10.42578125" style="1" bestFit="1" customWidth="1"/>
    <col min="8" max="8" width="13.42578125" style="1" bestFit="1" customWidth="1"/>
    <col min="9" max="9" width="10.5703125" style="1" bestFit="1" customWidth="1"/>
    <col min="10" max="11" width="9.140625" style="1"/>
    <col min="12" max="12" width="10.5703125" style="1" bestFit="1" customWidth="1"/>
  </cols>
  <sheetData>
    <row r="1" spans="1:14" x14ac:dyDescent="0.25">
      <c r="A1" s="13"/>
      <c r="B1" s="14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4" x14ac:dyDescent="0.25">
      <c r="A2" s="15" t="s">
        <v>34</v>
      </c>
      <c r="B2" s="16"/>
      <c r="C2" s="17"/>
      <c r="D2" s="17"/>
      <c r="E2" s="17"/>
      <c r="F2" s="17"/>
      <c r="G2" s="17"/>
      <c r="H2" s="17"/>
      <c r="I2" s="17"/>
      <c r="J2" s="17"/>
      <c r="K2" s="17"/>
      <c r="L2" s="18"/>
      <c r="M2" s="14"/>
      <c r="N2" s="14"/>
    </row>
    <row r="3" spans="1:14" x14ac:dyDescent="0.25">
      <c r="A3" s="19" t="s">
        <v>25</v>
      </c>
      <c r="B3" s="14"/>
      <c r="C3" s="8"/>
      <c r="D3" s="8"/>
      <c r="E3" s="8"/>
      <c r="F3" s="8"/>
      <c r="G3" s="8"/>
      <c r="H3" s="8"/>
      <c r="I3" s="8"/>
      <c r="J3" s="8"/>
      <c r="K3" s="8"/>
      <c r="L3" s="20"/>
      <c r="M3" s="14"/>
      <c r="N3" s="14"/>
    </row>
    <row r="4" spans="1:14" x14ac:dyDescent="0.25">
      <c r="A4" s="19"/>
      <c r="B4" s="14"/>
      <c r="C4" s="8"/>
      <c r="D4" s="8"/>
      <c r="E4" s="8"/>
      <c r="F4" s="8"/>
      <c r="G4" s="8"/>
      <c r="H4" s="8"/>
      <c r="I4" s="8"/>
      <c r="J4" s="8"/>
      <c r="K4" s="8"/>
      <c r="L4" s="20"/>
    </row>
    <row r="5" spans="1:14" x14ac:dyDescent="0.25">
      <c r="A5" s="19"/>
      <c r="B5" s="14" t="s">
        <v>26</v>
      </c>
      <c r="C5" s="8">
        <v>4989.8</v>
      </c>
      <c r="D5" s="8"/>
      <c r="E5" s="8"/>
      <c r="F5" s="8"/>
      <c r="G5" s="8"/>
      <c r="H5" s="8"/>
      <c r="I5" s="8"/>
      <c r="J5" s="8"/>
      <c r="K5" s="8"/>
      <c r="L5" s="20"/>
    </row>
    <row r="6" spans="1:14" x14ac:dyDescent="0.25">
      <c r="A6" s="19"/>
      <c r="B6" s="14"/>
      <c r="C6" s="8" t="s">
        <v>53</v>
      </c>
      <c r="D6" s="21" t="s">
        <v>27</v>
      </c>
      <c r="E6" s="21" t="s">
        <v>39</v>
      </c>
      <c r="F6" s="21" t="s">
        <v>63</v>
      </c>
      <c r="G6" s="21" t="s">
        <v>31</v>
      </c>
      <c r="H6" s="21" t="s">
        <v>45</v>
      </c>
      <c r="I6" s="8"/>
      <c r="J6" s="8"/>
      <c r="K6" s="8"/>
      <c r="L6" s="20"/>
    </row>
    <row r="7" spans="1:14" x14ac:dyDescent="0.25">
      <c r="A7" s="19"/>
      <c r="B7" s="14" t="s">
        <v>1</v>
      </c>
      <c r="C7" s="8"/>
      <c r="D7" s="8"/>
      <c r="E7" s="8"/>
      <c r="F7" s="8"/>
      <c r="G7" s="8"/>
      <c r="H7" s="8"/>
      <c r="I7" s="8">
        <f>SUM(D7:H7)</f>
        <v>0</v>
      </c>
      <c r="J7" s="8"/>
      <c r="K7" s="8"/>
      <c r="L7" s="20"/>
    </row>
    <row r="8" spans="1:14" x14ac:dyDescent="0.25">
      <c r="A8" s="19"/>
      <c r="B8" s="14" t="s">
        <v>29</v>
      </c>
      <c r="C8" s="8">
        <v>500</v>
      </c>
      <c r="D8" s="8">
        <v>0</v>
      </c>
      <c r="E8" s="8"/>
      <c r="F8" s="8"/>
      <c r="G8" s="8"/>
      <c r="H8" s="8"/>
      <c r="I8" s="8">
        <f>SUM(C8:H8)</f>
        <v>500</v>
      </c>
      <c r="J8" s="8"/>
      <c r="K8" s="8"/>
      <c r="L8" s="20"/>
    </row>
    <row r="9" spans="1:14" x14ac:dyDescent="0.25">
      <c r="A9" s="19"/>
      <c r="B9" s="14" t="s">
        <v>30</v>
      </c>
      <c r="C9" s="8"/>
      <c r="D9" s="8"/>
      <c r="E9" s="8"/>
      <c r="F9" s="8"/>
      <c r="G9" s="8"/>
      <c r="H9" s="8">
        <v>356.46</v>
      </c>
      <c r="I9" s="8">
        <f t="shared" ref="I9:I19" si="0">SUM(C9:H9)</f>
        <v>356.46</v>
      </c>
      <c r="J9" s="8"/>
      <c r="K9" s="8"/>
      <c r="L9" s="20"/>
    </row>
    <row r="10" spans="1:14" x14ac:dyDescent="0.25">
      <c r="A10" s="19"/>
      <c r="B10" s="14" t="s">
        <v>23</v>
      </c>
      <c r="C10" s="8"/>
      <c r="D10" s="8"/>
      <c r="E10" s="8"/>
      <c r="F10" s="8"/>
      <c r="G10" s="8">
        <v>13.9</v>
      </c>
      <c r="H10" s="8">
        <v>0</v>
      </c>
      <c r="I10" s="8">
        <f t="shared" si="0"/>
        <v>13.9</v>
      </c>
      <c r="J10" s="8"/>
      <c r="K10" s="8"/>
      <c r="L10" s="20"/>
    </row>
    <row r="11" spans="1:14" x14ac:dyDescent="0.25">
      <c r="A11" s="19"/>
      <c r="B11" s="14" t="s">
        <v>24</v>
      </c>
      <c r="C11" s="8">
        <v>0</v>
      </c>
      <c r="D11" s="8"/>
      <c r="E11" s="8"/>
      <c r="F11" s="8">
        <v>389.98</v>
      </c>
      <c r="G11" s="8"/>
      <c r="H11" s="8">
        <v>36.31</v>
      </c>
      <c r="I11" s="8">
        <f t="shared" si="0"/>
        <v>426.29</v>
      </c>
      <c r="J11" s="8"/>
      <c r="K11" s="8"/>
      <c r="L11" s="20"/>
    </row>
    <row r="12" spans="1:14" x14ac:dyDescent="0.25">
      <c r="A12" s="19"/>
      <c r="B12" s="14" t="s">
        <v>32</v>
      </c>
      <c r="C12" s="8"/>
      <c r="D12" s="8"/>
      <c r="E12" s="8"/>
      <c r="F12" s="8"/>
      <c r="G12" s="8"/>
      <c r="H12" s="8"/>
      <c r="I12" s="8">
        <f t="shared" si="0"/>
        <v>0</v>
      </c>
      <c r="J12" s="8"/>
      <c r="K12" s="8"/>
      <c r="L12" s="20"/>
    </row>
    <row r="13" spans="1:14" x14ac:dyDescent="0.25">
      <c r="A13" s="19"/>
      <c r="B13" s="14" t="s">
        <v>36</v>
      </c>
      <c r="C13" s="8"/>
      <c r="D13" s="8"/>
      <c r="E13" s="8"/>
      <c r="F13" s="8"/>
      <c r="G13" s="8"/>
      <c r="H13" s="8">
        <v>253.14</v>
      </c>
      <c r="I13" s="8">
        <f t="shared" si="0"/>
        <v>253.14</v>
      </c>
      <c r="J13" s="8"/>
      <c r="K13" s="8"/>
      <c r="L13" s="20"/>
    </row>
    <row r="14" spans="1:14" x14ac:dyDescent="0.25">
      <c r="A14" s="19"/>
      <c r="B14" s="14" t="s">
        <v>40</v>
      </c>
      <c r="C14" s="8"/>
      <c r="D14" s="8"/>
      <c r="E14" s="8"/>
      <c r="F14" s="8"/>
      <c r="G14" s="8"/>
      <c r="H14" s="8"/>
      <c r="I14" s="8">
        <f t="shared" si="0"/>
        <v>0</v>
      </c>
      <c r="J14" s="8"/>
      <c r="K14" s="8"/>
      <c r="L14" s="20"/>
    </row>
    <row r="15" spans="1:14" x14ac:dyDescent="0.25">
      <c r="A15" s="19"/>
      <c r="B15" s="14" t="s">
        <v>41</v>
      </c>
      <c r="C15" s="8"/>
      <c r="D15" s="8"/>
      <c r="E15" s="8"/>
      <c r="F15" s="8"/>
      <c r="G15" s="8"/>
      <c r="H15" s="8"/>
      <c r="I15" s="8">
        <f t="shared" si="0"/>
        <v>0</v>
      </c>
      <c r="J15" s="8"/>
      <c r="K15" s="8"/>
      <c r="L15" s="20"/>
    </row>
    <row r="16" spans="1:14" x14ac:dyDescent="0.25">
      <c r="A16" s="19"/>
      <c r="B16" s="14" t="s">
        <v>38</v>
      </c>
      <c r="C16" s="8"/>
      <c r="D16" s="8"/>
      <c r="E16" s="8"/>
      <c r="F16" s="8"/>
      <c r="G16" s="8"/>
      <c r="H16" s="8"/>
      <c r="I16" s="8">
        <f t="shared" si="0"/>
        <v>0</v>
      </c>
      <c r="J16" s="8"/>
      <c r="K16" s="8"/>
      <c r="L16" s="20"/>
    </row>
    <row r="17" spans="1:12" x14ac:dyDescent="0.25">
      <c r="A17" s="19"/>
      <c r="B17" s="14" t="s">
        <v>42</v>
      </c>
      <c r="C17" s="8"/>
      <c r="D17" s="8"/>
      <c r="E17" s="8"/>
      <c r="F17" s="8"/>
      <c r="G17" s="8"/>
      <c r="H17" s="8">
        <v>0</v>
      </c>
      <c r="I17" s="8">
        <f t="shared" si="0"/>
        <v>0</v>
      </c>
      <c r="J17" s="8"/>
      <c r="K17" s="8"/>
      <c r="L17" s="20"/>
    </row>
    <row r="18" spans="1:12" x14ac:dyDescent="0.25">
      <c r="A18" s="19"/>
      <c r="B18" s="14" t="s">
        <v>43</v>
      </c>
      <c r="C18" s="8"/>
      <c r="D18" s="8"/>
      <c r="E18" s="8"/>
      <c r="F18" s="8"/>
      <c r="G18" s="8">
        <v>0</v>
      </c>
      <c r="H18" s="8">
        <v>0</v>
      </c>
      <c r="I18" s="8">
        <f t="shared" si="0"/>
        <v>0</v>
      </c>
      <c r="J18" s="8"/>
      <c r="K18" s="8"/>
      <c r="L18" s="20"/>
    </row>
    <row r="19" spans="1:12" x14ac:dyDescent="0.25">
      <c r="A19" s="19"/>
      <c r="B19" s="14" t="s">
        <v>44</v>
      </c>
      <c r="C19" s="8"/>
      <c r="D19" s="8"/>
      <c r="E19" s="8"/>
      <c r="F19" s="8"/>
      <c r="G19" s="8"/>
      <c r="H19" s="8"/>
      <c r="I19" s="8">
        <f t="shared" si="0"/>
        <v>0</v>
      </c>
      <c r="J19" s="8"/>
      <c r="K19" s="8"/>
      <c r="L19" s="20"/>
    </row>
    <row r="20" spans="1:12" x14ac:dyDescent="0.25">
      <c r="A20" s="19"/>
      <c r="B20" s="14"/>
      <c r="C20" s="8">
        <f t="shared" ref="C20:I20" si="1">SUM(C7:C19)</f>
        <v>500</v>
      </c>
      <c r="D20" s="8">
        <f t="shared" si="1"/>
        <v>0</v>
      </c>
      <c r="E20" s="8">
        <f t="shared" si="1"/>
        <v>0</v>
      </c>
      <c r="F20" s="8">
        <f t="shared" si="1"/>
        <v>389.98</v>
      </c>
      <c r="G20" s="8">
        <f t="shared" si="1"/>
        <v>13.9</v>
      </c>
      <c r="H20" s="8">
        <f t="shared" si="1"/>
        <v>645.91</v>
      </c>
      <c r="I20" s="8">
        <f t="shared" si="1"/>
        <v>1549.79</v>
      </c>
      <c r="J20" s="8"/>
      <c r="K20" s="8"/>
      <c r="L20" s="20"/>
    </row>
    <row r="21" spans="1:12" x14ac:dyDescent="0.25">
      <c r="A21" s="19"/>
      <c r="B21" s="14"/>
      <c r="C21" s="8"/>
      <c r="D21" s="8"/>
      <c r="E21" s="8"/>
      <c r="F21" s="8"/>
      <c r="G21" s="8"/>
      <c r="H21" s="8"/>
      <c r="I21" s="8"/>
      <c r="J21" s="8"/>
      <c r="K21" s="8"/>
      <c r="L21" s="20"/>
    </row>
    <row r="22" spans="1:12" x14ac:dyDescent="0.25">
      <c r="A22" s="19"/>
      <c r="B22" s="14"/>
      <c r="C22" s="8"/>
      <c r="D22" s="8"/>
      <c r="E22" s="8"/>
      <c r="F22" s="8"/>
      <c r="G22" s="8"/>
      <c r="H22" s="8"/>
      <c r="I22" s="27">
        <f>C5-I20</f>
        <v>3440.01</v>
      </c>
      <c r="J22" s="14" t="s">
        <v>33</v>
      </c>
      <c r="K22" s="8"/>
      <c r="L22" s="20"/>
    </row>
    <row r="23" spans="1:12" x14ac:dyDescent="0.25">
      <c r="A23" s="22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5"/>
    </row>
    <row r="24" spans="1:12" x14ac:dyDescent="0.25">
      <c r="A24" t="s">
        <v>56</v>
      </c>
      <c r="B24" s="26">
        <f>6497.41+3820.83</f>
        <v>10318.24</v>
      </c>
      <c r="C24" s="1" t="s">
        <v>53</v>
      </c>
      <c r="D24" s="21" t="s">
        <v>27</v>
      </c>
      <c r="E24" s="21" t="s">
        <v>39</v>
      </c>
      <c r="F24" s="21" t="s">
        <v>28</v>
      </c>
      <c r="G24" s="21" t="s">
        <v>31</v>
      </c>
      <c r="H24" s="21" t="s">
        <v>45</v>
      </c>
    </row>
    <row r="25" spans="1:12" x14ac:dyDescent="0.25">
      <c r="A25" t="s">
        <v>57</v>
      </c>
      <c r="B25" s="1" t="s">
        <v>50</v>
      </c>
      <c r="D25" s="1">
        <v>1092.45</v>
      </c>
      <c r="E25" s="1">
        <v>816.26</v>
      </c>
      <c r="F25" s="1">
        <v>250</v>
      </c>
      <c r="G25" s="1">
        <v>74.849999999999994</v>
      </c>
      <c r="H25" s="1">
        <v>1587.27</v>
      </c>
      <c r="I25" s="1">
        <f>SUM(D25:H25)</f>
        <v>3820.83</v>
      </c>
    </row>
    <row r="26" spans="1:12" x14ac:dyDescent="0.25">
      <c r="B26" s="1" t="s">
        <v>49</v>
      </c>
      <c r="C26" s="1">
        <v>120</v>
      </c>
      <c r="D26" s="1">
        <v>551.65</v>
      </c>
      <c r="E26" s="1">
        <f t="shared" ref="E26" si="2">E20</f>
        <v>0</v>
      </c>
      <c r="F26" s="1">
        <v>0</v>
      </c>
      <c r="G26" s="1">
        <v>49.95</v>
      </c>
      <c r="H26" s="1">
        <v>786.01</v>
      </c>
      <c r="I26" s="1">
        <f>SUM(C26:H26)</f>
        <v>1507.6100000000001</v>
      </c>
    </row>
    <row r="27" spans="1:12" x14ac:dyDescent="0.25">
      <c r="B27" s="1" t="s">
        <v>61</v>
      </c>
      <c r="C27" s="1">
        <f>C20</f>
        <v>500</v>
      </c>
      <c r="D27" s="1">
        <f t="shared" ref="D27:I27" si="3">D20</f>
        <v>0</v>
      </c>
      <c r="E27" s="1">
        <f t="shared" si="3"/>
        <v>0</v>
      </c>
      <c r="F27" s="1">
        <f t="shared" si="3"/>
        <v>389.98</v>
      </c>
      <c r="G27" s="1">
        <f t="shared" si="3"/>
        <v>13.9</v>
      </c>
      <c r="H27" s="1">
        <f t="shared" si="3"/>
        <v>645.91</v>
      </c>
      <c r="I27" s="1">
        <f t="shared" si="3"/>
        <v>1549.79</v>
      </c>
    </row>
    <row r="28" spans="1:12" x14ac:dyDescent="0.25">
      <c r="B28" t="s">
        <v>58</v>
      </c>
      <c r="C28" s="1">
        <f>SUM(C25:C27)</f>
        <v>620</v>
      </c>
      <c r="D28" s="1">
        <f t="shared" ref="D28:H28" si="4">SUM(D25:D27)</f>
        <v>1644.1</v>
      </c>
      <c r="E28" s="1">
        <f t="shared" si="4"/>
        <v>816.26</v>
      </c>
      <c r="F28" s="1">
        <f t="shared" si="4"/>
        <v>639.98</v>
      </c>
      <c r="G28" s="1">
        <f t="shared" si="4"/>
        <v>138.69999999999999</v>
      </c>
      <c r="H28" s="1">
        <f t="shared" si="4"/>
        <v>3019.1899999999996</v>
      </c>
      <c r="I28" s="1">
        <f>SUM(C28:H28)</f>
        <v>6878.23</v>
      </c>
    </row>
    <row r="30" spans="1:12" x14ac:dyDescent="0.25">
      <c r="I30" s="26">
        <f>B24-I28</f>
        <v>3440.01</v>
      </c>
    </row>
  </sheetData>
  <pageMargins left="0.7" right="0.7" top="0.75" bottom="0.75" header="0.3" footer="0.3"/>
  <pageSetup scale="8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20" sqref="C20"/>
    </sheetView>
  </sheetViews>
  <sheetFormatPr defaultRowHeight="15" x14ac:dyDescent="0.25"/>
  <cols>
    <col min="1" max="1" width="7" customWidth="1"/>
  </cols>
  <sheetData>
    <row r="1" spans="1:6" x14ac:dyDescent="0.25">
      <c r="A1" t="s">
        <v>0</v>
      </c>
    </row>
    <row r="2" spans="1:6" x14ac:dyDescent="0.25">
      <c r="A2" t="s">
        <v>48</v>
      </c>
    </row>
    <row r="4" spans="1:6" x14ac:dyDescent="0.25">
      <c r="B4" t="s">
        <v>7</v>
      </c>
      <c r="F4" s="1"/>
    </row>
    <row r="5" spans="1:6" x14ac:dyDescent="0.25">
      <c r="C5" t="s">
        <v>9</v>
      </c>
      <c r="F5" s="1">
        <v>15</v>
      </c>
    </row>
    <row r="6" spans="1:6" x14ac:dyDescent="0.25">
      <c r="C6" t="s">
        <v>10</v>
      </c>
      <c r="F6" s="1">
        <v>400</v>
      </c>
    </row>
    <row r="7" spans="1:6" x14ac:dyDescent="0.25">
      <c r="C7" t="s">
        <v>11</v>
      </c>
      <c r="F7" s="1">
        <v>500</v>
      </c>
    </row>
    <row r="8" spans="1:6" x14ac:dyDescent="0.25">
      <c r="C8" t="s">
        <v>47</v>
      </c>
      <c r="F8" s="1">
        <v>25</v>
      </c>
    </row>
    <row r="9" spans="1:6" ht="15.75" thickBot="1" x14ac:dyDescent="0.3">
      <c r="B9" t="s">
        <v>14</v>
      </c>
      <c r="F9" s="7">
        <f>SUM(F5:F8)</f>
        <v>940</v>
      </c>
    </row>
    <row r="10" spans="1:6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A4" sqref="A4:E21"/>
    </sheetView>
  </sheetViews>
  <sheetFormatPr defaultRowHeight="15" x14ac:dyDescent="0.25"/>
  <cols>
    <col min="5" max="5" width="8.5703125" customWidth="1"/>
    <col min="6" max="6" width="12.28515625" bestFit="1" customWidth="1"/>
    <col min="7" max="7" width="11.5703125" style="1" bestFit="1" customWidth="1"/>
    <col min="8" max="8" width="10.85546875" bestFit="1" customWidth="1"/>
  </cols>
  <sheetData>
    <row r="1" spans="1:8" x14ac:dyDescent="0.25">
      <c r="D1" t="s">
        <v>0</v>
      </c>
    </row>
    <row r="2" spans="1:8" x14ac:dyDescent="0.25">
      <c r="D2" s="2" t="s">
        <v>1</v>
      </c>
      <c r="E2" s="3" t="s">
        <v>61</v>
      </c>
    </row>
    <row r="3" spans="1:8" x14ac:dyDescent="0.25">
      <c r="E3" t="s">
        <v>21</v>
      </c>
    </row>
    <row r="4" spans="1:8" x14ac:dyDescent="0.25">
      <c r="A4" s="4" t="s">
        <v>2</v>
      </c>
    </row>
    <row r="5" spans="1:8" x14ac:dyDescent="0.25">
      <c r="A5" t="s">
        <v>3</v>
      </c>
      <c r="G5" s="5"/>
      <c r="H5" s="6">
        <v>14327.94</v>
      </c>
    </row>
    <row r="6" spans="1:8" x14ac:dyDescent="0.25">
      <c r="B6" t="s">
        <v>4</v>
      </c>
    </row>
    <row r="7" spans="1:8" x14ac:dyDescent="0.25">
      <c r="C7" t="s">
        <v>5</v>
      </c>
    </row>
    <row r="8" spans="1:8" x14ac:dyDescent="0.25">
      <c r="C8" t="s">
        <v>51</v>
      </c>
    </row>
    <row r="9" spans="1:8" x14ac:dyDescent="0.25">
      <c r="C9" t="s">
        <v>52</v>
      </c>
    </row>
    <row r="10" spans="1:8" x14ac:dyDescent="0.25">
      <c r="C10" t="s">
        <v>54</v>
      </c>
    </row>
    <row r="11" spans="1:8" ht="15.75" thickBot="1" x14ac:dyDescent="0.3">
      <c r="B11" t="s">
        <v>6</v>
      </c>
      <c r="G11" s="7">
        <f>G7+G8</f>
        <v>0</v>
      </c>
    </row>
    <row r="12" spans="1:8" ht="15.75" thickTop="1" x14ac:dyDescent="0.25">
      <c r="B12" t="s">
        <v>7</v>
      </c>
    </row>
    <row r="13" spans="1:8" x14ac:dyDescent="0.25">
      <c r="C13" t="s">
        <v>10</v>
      </c>
    </row>
    <row r="14" spans="1:8" x14ac:dyDescent="0.25">
      <c r="C14" t="s">
        <v>11</v>
      </c>
    </row>
    <row r="15" spans="1:8" x14ac:dyDescent="0.25">
      <c r="C15" t="s">
        <v>55</v>
      </c>
    </row>
    <row r="16" spans="1:8" x14ac:dyDescent="0.25">
      <c r="C16" t="s">
        <v>12</v>
      </c>
    </row>
    <row r="17" spans="1:8" x14ac:dyDescent="0.25">
      <c r="C17" t="s">
        <v>13</v>
      </c>
      <c r="D17" t="s">
        <v>8</v>
      </c>
    </row>
    <row r="18" spans="1:8" x14ac:dyDescent="0.25">
      <c r="D18" t="s">
        <v>59</v>
      </c>
    </row>
    <row r="19" spans="1:8" x14ac:dyDescent="0.25">
      <c r="D19" t="s">
        <v>60</v>
      </c>
      <c r="G19" s="1">
        <v>500</v>
      </c>
    </row>
    <row r="20" spans="1:8" ht="15.75" thickBot="1" x14ac:dyDescent="0.3">
      <c r="B20" t="s">
        <v>14</v>
      </c>
      <c r="G20" s="7">
        <f>SUM(G13:G19)</f>
        <v>500</v>
      </c>
    </row>
    <row r="21" spans="1:8" ht="15.75" thickTop="1" x14ac:dyDescent="0.25">
      <c r="A21" t="s">
        <v>15</v>
      </c>
      <c r="G21" s="8"/>
      <c r="H21" s="6">
        <f>H5+G11-G20</f>
        <v>13827.94</v>
      </c>
    </row>
    <row r="22" spans="1:8" x14ac:dyDescent="0.25">
      <c r="G22" t="s">
        <v>1</v>
      </c>
    </row>
    <row r="23" spans="1:8" x14ac:dyDescent="0.25">
      <c r="A23" s="4" t="s">
        <v>16</v>
      </c>
    </row>
    <row r="24" spans="1:8" x14ac:dyDescent="0.25">
      <c r="A24" t="s">
        <v>3</v>
      </c>
      <c r="H24" s="1">
        <v>41.45</v>
      </c>
    </row>
    <row r="25" spans="1:8" x14ac:dyDescent="0.25">
      <c r="B25" t="s">
        <v>17</v>
      </c>
      <c r="H25" s="1">
        <v>0</v>
      </c>
    </row>
    <row r="26" spans="1:8" x14ac:dyDescent="0.25">
      <c r="B26" t="s">
        <v>18</v>
      </c>
      <c r="H26" s="1">
        <v>31.87</v>
      </c>
    </row>
    <row r="27" spans="1:8" ht="15.75" thickBot="1" x14ac:dyDescent="0.3">
      <c r="A27" t="s">
        <v>15</v>
      </c>
      <c r="H27" s="7">
        <f>H24+H25-H26</f>
        <v>9.5800000000000018</v>
      </c>
    </row>
    <row r="28" spans="1:8" ht="15.75" thickTop="1" x14ac:dyDescent="0.25">
      <c r="H28" t="s">
        <v>1</v>
      </c>
    </row>
    <row r="29" spans="1:8" x14ac:dyDescent="0.25">
      <c r="A29" s="4" t="s">
        <v>20</v>
      </c>
      <c r="G29" s="9"/>
    </row>
    <row r="30" spans="1:8" s="1" customFormat="1" x14ac:dyDescent="0.25">
      <c r="A30" t="s">
        <v>3</v>
      </c>
      <c r="B30"/>
      <c r="C30"/>
      <c r="D30"/>
      <c r="E30"/>
      <c r="F30" s="10">
        <v>1022.46</v>
      </c>
      <c r="G30" s="9"/>
      <c r="H30"/>
    </row>
    <row r="31" spans="1:8" s="1" customFormat="1" x14ac:dyDescent="0.25">
      <c r="A31"/>
      <c r="B31" t="s">
        <v>19</v>
      </c>
      <c r="C31"/>
      <c r="D31"/>
      <c r="E31"/>
      <c r="F31" s="10">
        <v>2.0499999999999998</v>
      </c>
      <c r="G31" s="9"/>
      <c r="H31"/>
    </row>
    <row r="32" spans="1:8" s="1" customFormat="1" ht="15.75" thickBot="1" x14ac:dyDescent="0.3">
      <c r="A32" t="s">
        <v>15</v>
      </c>
      <c r="B32"/>
      <c r="C32"/>
      <c r="D32"/>
      <c r="E32"/>
      <c r="F32" s="11">
        <f>F30+F31</f>
        <v>1024.51</v>
      </c>
      <c r="G32" s="9" t="s">
        <v>1</v>
      </c>
      <c r="H32"/>
    </row>
    <row r="33" spans="1:8" s="1" customFormat="1" ht="15.75" thickTop="1" x14ac:dyDescent="0.25">
      <c r="A33"/>
      <c r="B33"/>
      <c r="C33"/>
      <c r="D33"/>
      <c r="E33"/>
      <c r="F33"/>
      <c r="G33" s="9"/>
      <c r="H3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D17" sqref="D17"/>
    </sheetView>
  </sheetViews>
  <sheetFormatPr defaultRowHeight="15" x14ac:dyDescent="0.25"/>
  <cols>
    <col min="5" max="5" width="8.5703125" customWidth="1"/>
    <col min="6" max="6" width="12.28515625" bestFit="1" customWidth="1"/>
    <col min="7" max="7" width="11.5703125" style="1" bestFit="1" customWidth="1"/>
    <col min="8" max="8" width="10.85546875" bestFit="1" customWidth="1"/>
  </cols>
  <sheetData>
    <row r="1" spans="1:8" x14ac:dyDescent="0.25">
      <c r="D1" t="s">
        <v>0</v>
      </c>
    </row>
    <row r="2" spans="1:8" x14ac:dyDescent="0.25">
      <c r="D2" s="2" t="s">
        <v>1</v>
      </c>
      <c r="E2" s="3" t="s">
        <v>61</v>
      </c>
    </row>
    <row r="3" spans="1:8" x14ac:dyDescent="0.25">
      <c r="E3" t="s">
        <v>22</v>
      </c>
    </row>
    <row r="4" spans="1:8" x14ac:dyDescent="0.25">
      <c r="A4" s="4" t="s">
        <v>2</v>
      </c>
    </row>
    <row r="5" spans="1:8" x14ac:dyDescent="0.25">
      <c r="A5" t="s">
        <v>3</v>
      </c>
      <c r="G5" s="5"/>
      <c r="H5" s="6">
        <f>Jan!H21</f>
        <v>13827.94</v>
      </c>
    </row>
    <row r="6" spans="1:8" x14ac:dyDescent="0.25">
      <c r="B6" t="s">
        <v>4</v>
      </c>
    </row>
    <row r="7" spans="1:8" x14ac:dyDescent="0.25">
      <c r="C7" t="s">
        <v>5</v>
      </c>
      <c r="G7" s="1">
        <f>69.25+303.64</f>
        <v>372.89</v>
      </c>
    </row>
    <row r="8" spans="1:8" x14ac:dyDescent="0.25">
      <c r="C8" t="s">
        <v>51</v>
      </c>
    </row>
    <row r="9" spans="1:8" x14ac:dyDescent="0.25">
      <c r="C9" t="s">
        <v>52</v>
      </c>
      <c r="G9" s="1">
        <v>458</v>
      </c>
    </row>
    <row r="10" spans="1:8" x14ac:dyDescent="0.25">
      <c r="C10" t="s">
        <v>54</v>
      </c>
    </row>
    <row r="11" spans="1:8" ht="15.75" thickBot="1" x14ac:dyDescent="0.3">
      <c r="B11" t="s">
        <v>6</v>
      </c>
      <c r="G11" s="7">
        <f>G7+G9+G10+G8</f>
        <v>830.89</v>
      </c>
    </row>
    <row r="12" spans="1:8" ht="15.75" thickTop="1" x14ac:dyDescent="0.25">
      <c r="B12" t="s">
        <v>7</v>
      </c>
    </row>
    <row r="13" spans="1:8" x14ac:dyDescent="0.25">
      <c r="C13" t="s">
        <v>10</v>
      </c>
    </row>
    <row r="14" spans="1:8" x14ac:dyDescent="0.25">
      <c r="C14" t="s">
        <v>11</v>
      </c>
    </row>
    <row r="15" spans="1:8" x14ac:dyDescent="0.25">
      <c r="C15" t="s">
        <v>55</v>
      </c>
      <c r="G15" s="1">
        <f>65.56+122.52</f>
        <v>188.07999999999998</v>
      </c>
    </row>
    <row r="16" spans="1:8" x14ac:dyDescent="0.25">
      <c r="C16" t="s">
        <v>12</v>
      </c>
      <c r="G16" s="1">
        <v>900</v>
      </c>
    </row>
    <row r="17" spans="1:8" x14ac:dyDescent="0.25">
      <c r="C17" t="s">
        <v>13</v>
      </c>
      <c r="D17" t="s">
        <v>8</v>
      </c>
      <c r="G17" s="1">
        <v>356.46</v>
      </c>
    </row>
    <row r="18" spans="1:8" x14ac:dyDescent="0.25">
      <c r="D18" t="s">
        <v>59</v>
      </c>
    </row>
    <row r="19" spans="1:8" x14ac:dyDescent="0.25">
      <c r="D19" t="s">
        <v>60</v>
      </c>
      <c r="G19" s="1">
        <v>0</v>
      </c>
    </row>
    <row r="20" spans="1:8" ht="15.75" thickBot="1" x14ac:dyDescent="0.3">
      <c r="B20" t="s">
        <v>14</v>
      </c>
      <c r="G20" s="7">
        <f>SUM(G13:G19)</f>
        <v>1444.54</v>
      </c>
    </row>
    <row r="21" spans="1:8" ht="15.75" thickTop="1" x14ac:dyDescent="0.25">
      <c r="A21" t="s">
        <v>15</v>
      </c>
      <c r="G21" s="8"/>
      <c r="H21" s="6">
        <f>H5+G11-G20</f>
        <v>13214.29</v>
      </c>
    </row>
    <row r="22" spans="1:8" x14ac:dyDescent="0.25">
      <c r="G22" t="s">
        <v>1</v>
      </c>
    </row>
    <row r="23" spans="1:8" x14ac:dyDescent="0.25">
      <c r="A23" s="4" t="s">
        <v>16</v>
      </c>
    </row>
    <row r="24" spans="1:8" x14ac:dyDescent="0.25">
      <c r="A24" t="s">
        <v>3</v>
      </c>
      <c r="H24" s="1">
        <f>Jan!H27</f>
        <v>9.5800000000000018</v>
      </c>
    </row>
    <row r="25" spans="1:8" x14ac:dyDescent="0.25">
      <c r="B25" t="s">
        <v>17</v>
      </c>
      <c r="H25" s="1">
        <v>900</v>
      </c>
    </row>
    <row r="26" spans="1:8" x14ac:dyDescent="0.25">
      <c r="B26" t="s">
        <v>18</v>
      </c>
      <c r="H26" s="1">
        <v>31.87</v>
      </c>
    </row>
    <row r="27" spans="1:8" ht="15.75" thickBot="1" x14ac:dyDescent="0.3">
      <c r="A27" t="s">
        <v>15</v>
      </c>
      <c r="H27" s="7">
        <f>H24+H25-H26</f>
        <v>877.71</v>
      </c>
    </row>
    <row r="28" spans="1:8" ht="15.75" thickTop="1" x14ac:dyDescent="0.25">
      <c r="H28" t="s">
        <v>1</v>
      </c>
    </row>
    <row r="29" spans="1:8" x14ac:dyDescent="0.25">
      <c r="G29" s="9"/>
    </row>
    <row r="30" spans="1:8" x14ac:dyDescent="0.25">
      <c r="A30" s="4" t="s">
        <v>20</v>
      </c>
      <c r="G30" s="9"/>
    </row>
    <row r="31" spans="1:8" s="1" customFormat="1" x14ac:dyDescent="0.25">
      <c r="A31" t="s">
        <v>3</v>
      </c>
      <c r="B31"/>
      <c r="C31"/>
      <c r="D31"/>
      <c r="E31"/>
      <c r="F31" s="10">
        <v>1022.46</v>
      </c>
      <c r="G31" s="9"/>
      <c r="H31"/>
    </row>
    <row r="32" spans="1:8" s="1" customFormat="1" x14ac:dyDescent="0.25">
      <c r="A32"/>
      <c r="B32" t="s">
        <v>19</v>
      </c>
      <c r="C32"/>
      <c r="D32"/>
      <c r="E32"/>
      <c r="F32" s="10">
        <v>2.0499999999999998</v>
      </c>
      <c r="G32" s="9"/>
      <c r="H32"/>
    </row>
    <row r="33" spans="1:8" s="1" customFormat="1" ht="15.75" thickBot="1" x14ac:dyDescent="0.3">
      <c r="A33" t="s">
        <v>15</v>
      </c>
      <c r="B33"/>
      <c r="C33"/>
      <c r="D33"/>
      <c r="E33"/>
      <c r="F33" s="11">
        <f>F31+F32</f>
        <v>1024.51</v>
      </c>
      <c r="G33" s="9" t="s">
        <v>1</v>
      </c>
      <c r="H33"/>
    </row>
    <row r="34" spans="1:8" s="1" customFormat="1" ht="15.75" thickTop="1" x14ac:dyDescent="0.25">
      <c r="A34"/>
      <c r="B34"/>
      <c r="C34"/>
      <c r="D34"/>
      <c r="E34"/>
      <c r="F34"/>
      <c r="G34" s="9"/>
      <c r="H3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G14" sqref="G14"/>
    </sheetView>
  </sheetViews>
  <sheetFormatPr defaultRowHeight="15" x14ac:dyDescent="0.25"/>
  <cols>
    <col min="5" max="5" width="8.5703125" customWidth="1"/>
    <col min="6" max="6" width="12.28515625" bestFit="1" customWidth="1"/>
    <col min="7" max="7" width="11.5703125" style="1" bestFit="1" customWidth="1"/>
    <col min="8" max="8" width="10.85546875" bestFit="1" customWidth="1"/>
  </cols>
  <sheetData>
    <row r="1" spans="1:8" x14ac:dyDescent="0.25">
      <c r="D1" t="s">
        <v>0</v>
      </c>
    </row>
    <row r="2" spans="1:8" x14ac:dyDescent="0.25">
      <c r="D2" s="2" t="s">
        <v>1</v>
      </c>
      <c r="E2" s="3" t="s">
        <v>61</v>
      </c>
    </row>
    <row r="3" spans="1:8" x14ac:dyDescent="0.25">
      <c r="E3" s="12" t="s">
        <v>23</v>
      </c>
    </row>
    <row r="4" spans="1:8" x14ac:dyDescent="0.25">
      <c r="A4" s="4" t="s">
        <v>2</v>
      </c>
    </row>
    <row r="5" spans="1:8" x14ac:dyDescent="0.25">
      <c r="A5" t="s">
        <v>3</v>
      </c>
      <c r="G5" s="5"/>
      <c r="H5" s="6">
        <f>Feb!H21</f>
        <v>13214.29</v>
      </c>
    </row>
    <row r="6" spans="1:8" x14ac:dyDescent="0.25">
      <c r="B6" t="s">
        <v>4</v>
      </c>
    </row>
    <row r="7" spans="1:8" x14ac:dyDescent="0.25">
      <c r="C7" t="s">
        <v>5</v>
      </c>
    </row>
    <row r="8" spans="1:8" x14ac:dyDescent="0.25">
      <c r="C8" t="s">
        <v>51</v>
      </c>
    </row>
    <row r="9" spans="1:8" x14ac:dyDescent="0.25">
      <c r="C9" t="s">
        <v>52</v>
      </c>
    </row>
    <row r="10" spans="1:8" x14ac:dyDescent="0.25">
      <c r="C10" t="s">
        <v>54</v>
      </c>
    </row>
    <row r="11" spans="1:8" ht="15.75" thickBot="1" x14ac:dyDescent="0.3">
      <c r="B11" t="s">
        <v>6</v>
      </c>
      <c r="G11" s="7">
        <f>G7+G9+G10+G8</f>
        <v>0</v>
      </c>
    </row>
    <row r="12" spans="1:8" ht="15.75" thickTop="1" x14ac:dyDescent="0.25">
      <c r="B12" t="s">
        <v>7</v>
      </c>
    </row>
    <row r="13" spans="1:8" x14ac:dyDescent="0.25">
      <c r="C13" t="s">
        <v>10</v>
      </c>
      <c r="G13" s="1">
        <v>229.61</v>
      </c>
    </row>
    <row r="14" spans="1:8" x14ac:dyDescent="0.25">
      <c r="C14" t="s">
        <v>62</v>
      </c>
      <c r="G14" s="1">
        <v>200</v>
      </c>
    </row>
    <row r="15" spans="1:8" x14ac:dyDescent="0.25">
      <c r="C15" t="s">
        <v>11</v>
      </c>
      <c r="G15" s="1">
        <v>101.23</v>
      </c>
    </row>
    <row r="16" spans="1:8" x14ac:dyDescent="0.25">
      <c r="C16" t="s">
        <v>55</v>
      </c>
      <c r="G16" s="1">
        <v>0</v>
      </c>
    </row>
    <row r="17" spans="1:8" x14ac:dyDescent="0.25">
      <c r="C17" t="s">
        <v>12</v>
      </c>
    </row>
    <row r="18" spans="1:8" x14ac:dyDescent="0.25">
      <c r="C18" t="s">
        <v>13</v>
      </c>
      <c r="D18" t="s">
        <v>8</v>
      </c>
      <c r="G18" s="1">
        <v>0</v>
      </c>
      <c r="H18" t="s">
        <v>1</v>
      </c>
    </row>
    <row r="19" spans="1:8" x14ac:dyDescent="0.25">
      <c r="D19" t="s">
        <v>59</v>
      </c>
      <c r="G19" s="1">
        <v>13.9</v>
      </c>
    </row>
    <row r="20" spans="1:8" x14ac:dyDescent="0.25">
      <c r="D20" t="s">
        <v>60</v>
      </c>
      <c r="G20" s="1">
        <v>0</v>
      </c>
    </row>
    <row r="21" spans="1:8" ht="15.75" thickBot="1" x14ac:dyDescent="0.3">
      <c r="B21" t="s">
        <v>14</v>
      </c>
      <c r="G21" s="7">
        <f>SUM(G13:G20)</f>
        <v>544.74</v>
      </c>
    </row>
    <row r="22" spans="1:8" ht="15.75" thickTop="1" x14ac:dyDescent="0.25">
      <c r="A22" t="s">
        <v>15</v>
      </c>
      <c r="G22" s="8"/>
      <c r="H22" s="6">
        <f>H5+G11-G21</f>
        <v>12669.550000000001</v>
      </c>
    </row>
    <row r="23" spans="1:8" x14ac:dyDescent="0.25">
      <c r="G23" t="s">
        <v>1</v>
      </c>
    </row>
    <row r="24" spans="1:8" x14ac:dyDescent="0.25">
      <c r="A24" s="4" t="s">
        <v>16</v>
      </c>
    </row>
    <row r="25" spans="1:8" x14ac:dyDescent="0.25">
      <c r="A25" t="s">
        <v>3</v>
      </c>
      <c r="H25" s="1">
        <f>Feb!H27</f>
        <v>877.71</v>
      </c>
    </row>
    <row r="26" spans="1:8" x14ac:dyDescent="0.25">
      <c r="B26" t="s">
        <v>17</v>
      </c>
      <c r="H26" s="1">
        <v>0</v>
      </c>
    </row>
    <row r="27" spans="1:8" x14ac:dyDescent="0.25">
      <c r="B27" t="s">
        <v>18</v>
      </c>
      <c r="H27" s="1">
        <v>31.87</v>
      </c>
    </row>
    <row r="28" spans="1:8" ht="15.75" thickBot="1" x14ac:dyDescent="0.3">
      <c r="A28" t="s">
        <v>15</v>
      </c>
      <c r="H28" s="7">
        <f>H25+H26-H27</f>
        <v>845.84</v>
      </c>
    </row>
    <row r="29" spans="1:8" ht="15.75" thickTop="1" x14ac:dyDescent="0.25">
      <c r="H29" t="s">
        <v>1</v>
      </c>
    </row>
    <row r="30" spans="1:8" x14ac:dyDescent="0.25">
      <c r="A30" s="4"/>
    </row>
    <row r="31" spans="1:8" x14ac:dyDescent="0.25">
      <c r="F31" s="1"/>
    </row>
    <row r="32" spans="1:8" x14ac:dyDescent="0.25">
      <c r="F32" s="1"/>
    </row>
    <row r="33" spans="1:8" ht="15.75" thickBot="1" x14ac:dyDescent="0.3">
      <c r="F33" s="7"/>
      <c r="G33" s="9"/>
    </row>
    <row r="34" spans="1:8" ht="15.75" thickTop="1" x14ac:dyDescent="0.25">
      <c r="G34" s="9"/>
    </row>
    <row r="35" spans="1:8" x14ac:dyDescent="0.25">
      <c r="A35" s="4" t="s">
        <v>20</v>
      </c>
      <c r="G35" s="9"/>
    </row>
    <row r="36" spans="1:8" s="1" customFormat="1" x14ac:dyDescent="0.25">
      <c r="A36" t="s">
        <v>3</v>
      </c>
      <c r="B36"/>
      <c r="C36"/>
      <c r="D36"/>
      <c r="E36"/>
      <c r="F36" s="10">
        <v>1022.46</v>
      </c>
      <c r="G36" s="9"/>
      <c r="H36"/>
    </row>
    <row r="37" spans="1:8" s="1" customFormat="1" x14ac:dyDescent="0.25">
      <c r="A37"/>
      <c r="B37" t="s">
        <v>19</v>
      </c>
      <c r="C37"/>
      <c r="D37"/>
      <c r="E37"/>
      <c r="F37" s="10">
        <v>2.0499999999999998</v>
      </c>
      <c r="G37" s="9"/>
      <c r="H37"/>
    </row>
    <row r="38" spans="1:8" s="1" customFormat="1" ht="15.75" thickBot="1" x14ac:dyDescent="0.3">
      <c r="A38" t="s">
        <v>15</v>
      </c>
      <c r="B38"/>
      <c r="C38"/>
      <c r="D38"/>
      <c r="E38"/>
      <c r="F38" s="11">
        <f>F36+F37</f>
        <v>1024.51</v>
      </c>
      <c r="G38" s="9" t="s">
        <v>1</v>
      </c>
      <c r="H38"/>
    </row>
    <row r="39" spans="1:8" s="1" customFormat="1" ht="15.75" thickTop="1" x14ac:dyDescent="0.25">
      <c r="A39"/>
      <c r="B39"/>
      <c r="C39"/>
      <c r="D39"/>
      <c r="E39"/>
      <c r="F39"/>
      <c r="G39" s="9"/>
      <c r="H3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H5" sqref="H5"/>
    </sheetView>
  </sheetViews>
  <sheetFormatPr defaultRowHeight="15" x14ac:dyDescent="0.25"/>
  <cols>
    <col min="5" max="5" width="8.5703125" customWidth="1"/>
    <col min="6" max="6" width="12.28515625" bestFit="1" customWidth="1"/>
    <col min="7" max="7" width="11.5703125" style="1" bestFit="1" customWidth="1"/>
    <col min="8" max="8" width="10.85546875" bestFit="1" customWidth="1"/>
  </cols>
  <sheetData>
    <row r="1" spans="1:8" x14ac:dyDescent="0.25">
      <c r="D1" t="s">
        <v>0</v>
      </c>
    </row>
    <row r="2" spans="1:8" x14ac:dyDescent="0.25">
      <c r="D2" s="2" t="s">
        <v>1</v>
      </c>
      <c r="E2" s="3" t="s">
        <v>61</v>
      </c>
    </row>
    <row r="3" spans="1:8" x14ac:dyDescent="0.25">
      <c r="E3" s="12" t="s">
        <v>24</v>
      </c>
    </row>
    <row r="4" spans="1:8" x14ac:dyDescent="0.25">
      <c r="A4" s="4" t="s">
        <v>2</v>
      </c>
    </row>
    <row r="5" spans="1:8" x14ac:dyDescent="0.25">
      <c r="A5" t="s">
        <v>3</v>
      </c>
      <c r="G5" s="5"/>
      <c r="H5" s="6">
        <f>Mar!H22</f>
        <v>12669.550000000001</v>
      </c>
    </row>
    <row r="6" spans="1:8" x14ac:dyDescent="0.25">
      <c r="B6" t="s">
        <v>4</v>
      </c>
    </row>
    <row r="7" spans="1:8" x14ac:dyDescent="0.25">
      <c r="C7" t="s">
        <v>5</v>
      </c>
    </row>
    <row r="8" spans="1:8" x14ac:dyDescent="0.25">
      <c r="C8" t="s">
        <v>51</v>
      </c>
    </row>
    <row r="9" spans="1:8" x14ac:dyDescent="0.25">
      <c r="C9" t="s">
        <v>52</v>
      </c>
    </row>
    <row r="10" spans="1:8" x14ac:dyDescent="0.25">
      <c r="C10" t="s">
        <v>54</v>
      </c>
    </row>
    <row r="11" spans="1:8" ht="15.75" thickBot="1" x14ac:dyDescent="0.3">
      <c r="B11" t="s">
        <v>6</v>
      </c>
      <c r="G11" s="7">
        <f>G7+G9+G10+G8</f>
        <v>0</v>
      </c>
    </row>
    <row r="12" spans="1:8" ht="15.75" thickTop="1" x14ac:dyDescent="0.25">
      <c r="B12" t="s">
        <v>7</v>
      </c>
    </row>
    <row r="13" spans="1:8" x14ac:dyDescent="0.25">
      <c r="C13" t="s">
        <v>10</v>
      </c>
      <c r="G13" s="1">
        <f>31.02+249.1</f>
        <v>280.12</v>
      </c>
    </row>
    <row r="14" spans="1:8" x14ac:dyDescent="0.25">
      <c r="C14" t="s">
        <v>11</v>
      </c>
    </row>
    <row r="15" spans="1:8" x14ac:dyDescent="0.25">
      <c r="C15" t="s">
        <v>55</v>
      </c>
      <c r="G15" s="1">
        <v>0</v>
      </c>
    </row>
    <row r="16" spans="1:8" x14ac:dyDescent="0.25">
      <c r="C16" t="s">
        <v>12</v>
      </c>
      <c r="G16" s="1">
        <v>0</v>
      </c>
    </row>
    <row r="17" spans="1:8" x14ac:dyDescent="0.25">
      <c r="C17" t="s">
        <v>13</v>
      </c>
      <c r="D17" t="s">
        <v>8</v>
      </c>
      <c r="G17" s="1">
        <v>36.31</v>
      </c>
      <c r="H17" t="s">
        <v>1</v>
      </c>
    </row>
    <row r="18" spans="1:8" x14ac:dyDescent="0.25">
      <c r="D18" t="s">
        <v>59</v>
      </c>
    </row>
    <row r="19" spans="1:8" x14ac:dyDescent="0.25">
      <c r="D19" t="s">
        <v>60</v>
      </c>
      <c r="G19" s="1">
        <v>389.98</v>
      </c>
    </row>
    <row r="20" spans="1:8" ht="15.75" thickBot="1" x14ac:dyDescent="0.3">
      <c r="B20" t="s">
        <v>14</v>
      </c>
      <c r="G20" s="7">
        <f>SUM(G13:G19)</f>
        <v>706.41000000000008</v>
      </c>
    </row>
    <row r="21" spans="1:8" ht="15.75" thickTop="1" x14ac:dyDescent="0.25">
      <c r="A21" t="s">
        <v>15</v>
      </c>
      <c r="G21" s="8"/>
      <c r="H21" s="6">
        <f>H5+G11-G20</f>
        <v>11963.140000000001</v>
      </c>
    </row>
    <row r="22" spans="1:8" x14ac:dyDescent="0.25">
      <c r="G22" t="s">
        <v>1</v>
      </c>
    </row>
    <row r="23" spans="1:8" x14ac:dyDescent="0.25">
      <c r="A23" s="4" t="s">
        <v>16</v>
      </c>
    </row>
    <row r="24" spans="1:8" x14ac:dyDescent="0.25">
      <c r="A24" t="s">
        <v>3</v>
      </c>
      <c r="H24" s="1">
        <f>Mar!H28</f>
        <v>845.84</v>
      </c>
    </row>
    <row r="25" spans="1:8" x14ac:dyDescent="0.25">
      <c r="B25" t="s">
        <v>17</v>
      </c>
      <c r="H25" s="1">
        <v>0</v>
      </c>
    </row>
    <row r="26" spans="1:8" x14ac:dyDescent="0.25">
      <c r="B26" t="s">
        <v>18</v>
      </c>
      <c r="H26" s="1">
        <v>0</v>
      </c>
    </row>
    <row r="27" spans="1:8" ht="15.75" thickBot="1" x14ac:dyDescent="0.3">
      <c r="A27" t="s">
        <v>15</v>
      </c>
      <c r="H27" s="7">
        <f>H24+H25-H26</f>
        <v>845.84</v>
      </c>
    </row>
    <row r="28" spans="1:8" ht="15.75" thickTop="1" x14ac:dyDescent="0.25">
      <c r="H28" t="s">
        <v>1</v>
      </c>
    </row>
    <row r="29" spans="1:8" x14ac:dyDescent="0.25">
      <c r="A29" s="4" t="s">
        <v>20</v>
      </c>
      <c r="G29" s="9"/>
    </row>
    <row r="30" spans="1:8" s="1" customFormat="1" x14ac:dyDescent="0.25">
      <c r="A30" t="s">
        <v>3</v>
      </c>
      <c r="B30"/>
      <c r="C30"/>
      <c r="D30"/>
      <c r="E30"/>
      <c r="F30" s="10">
        <v>1022.46</v>
      </c>
      <c r="G30" s="9"/>
      <c r="H30"/>
    </row>
    <row r="31" spans="1:8" s="1" customFormat="1" x14ac:dyDescent="0.25">
      <c r="A31"/>
      <c r="B31" t="s">
        <v>19</v>
      </c>
      <c r="C31"/>
      <c r="D31"/>
      <c r="E31"/>
      <c r="F31" s="10">
        <v>2.0499999999999998</v>
      </c>
      <c r="G31" s="9"/>
      <c r="H31"/>
    </row>
    <row r="32" spans="1:8" s="1" customFormat="1" ht="15.75" thickBot="1" x14ac:dyDescent="0.3">
      <c r="A32" t="s">
        <v>15</v>
      </c>
      <c r="B32"/>
      <c r="C32"/>
      <c r="D32"/>
      <c r="E32"/>
      <c r="F32" s="11">
        <f>F30+F31</f>
        <v>1024.51</v>
      </c>
      <c r="G32" s="9" t="s">
        <v>1</v>
      </c>
      <c r="H32"/>
    </row>
    <row r="33" spans="1:8" s="1" customFormat="1" ht="15.75" thickTop="1" x14ac:dyDescent="0.25">
      <c r="A33"/>
      <c r="B33"/>
      <c r="C33"/>
      <c r="D33"/>
      <c r="E33"/>
      <c r="F33"/>
      <c r="G33" s="9"/>
      <c r="H3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H27" sqref="H27"/>
    </sheetView>
  </sheetViews>
  <sheetFormatPr defaultRowHeight="15" x14ac:dyDescent="0.25"/>
  <cols>
    <col min="5" max="5" width="8.5703125" customWidth="1"/>
    <col min="6" max="6" width="12.28515625" bestFit="1" customWidth="1"/>
    <col min="7" max="7" width="11.5703125" style="1" bestFit="1" customWidth="1"/>
    <col min="8" max="8" width="10.85546875" bestFit="1" customWidth="1"/>
  </cols>
  <sheetData>
    <row r="1" spans="1:8" x14ac:dyDescent="0.25">
      <c r="D1" t="s">
        <v>0</v>
      </c>
    </row>
    <row r="2" spans="1:8" x14ac:dyDescent="0.25">
      <c r="D2" s="2" t="s">
        <v>1</v>
      </c>
      <c r="E2" s="3" t="s">
        <v>61</v>
      </c>
    </row>
    <row r="3" spans="1:8" x14ac:dyDescent="0.25">
      <c r="E3" s="12" t="s">
        <v>32</v>
      </c>
    </row>
    <row r="4" spans="1:8" x14ac:dyDescent="0.25">
      <c r="A4" s="4" t="s">
        <v>2</v>
      </c>
    </row>
    <row r="5" spans="1:8" x14ac:dyDescent="0.25">
      <c r="A5" t="s">
        <v>3</v>
      </c>
      <c r="G5" s="5"/>
      <c r="H5" s="6">
        <f>Apr!H21</f>
        <v>11963.140000000001</v>
      </c>
    </row>
    <row r="6" spans="1:8" x14ac:dyDescent="0.25">
      <c r="B6" t="s">
        <v>4</v>
      </c>
    </row>
    <row r="7" spans="1:8" x14ac:dyDescent="0.25">
      <c r="C7" t="s">
        <v>5</v>
      </c>
      <c r="G7" s="1">
        <v>0</v>
      </c>
    </row>
    <row r="8" spans="1:8" x14ac:dyDescent="0.25">
      <c r="C8" t="s">
        <v>51</v>
      </c>
      <c r="G8" s="1">
        <v>0</v>
      </c>
    </row>
    <row r="9" spans="1:8" x14ac:dyDescent="0.25">
      <c r="C9" t="s">
        <v>52</v>
      </c>
      <c r="G9" s="1">
        <v>0</v>
      </c>
    </row>
    <row r="10" spans="1:8" x14ac:dyDescent="0.25">
      <c r="C10" t="s">
        <v>54</v>
      </c>
    </row>
    <row r="11" spans="1:8" ht="15.75" thickBot="1" x14ac:dyDescent="0.3">
      <c r="B11" t="s">
        <v>6</v>
      </c>
      <c r="G11" s="7">
        <f>G7+G9+G10+G8</f>
        <v>0</v>
      </c>
    </row>
    <row r="12" spans="1:8" ht="15.75" thickTop="1" x14ac:dyDescent="0.25">
      <c r="B12" t="s">
        <v>7</v>
      </c>
    </row>
    <row r="13" spans="1:8" x14ac:dyDescent="0.25">
      <c r="C13" t="s">
        <v>10</v>
      </c>
      <c r="G13" s="1">
        <f>130+258.13</f>
        <v>388.13</v>
      </c>
    </row>
    <row r="14" spans="1:8" x14ac:dyDescent="0.25">
      <c r="C14" t="s">
        <v>11</v>
      </c>
      <c r="G14" s="1">
        <v>700</v>
      </c>
    </row>
    <row r="15" spans="1:8" x14ac:dyDescent="0.25">
      <c r="C15" t="s">
        <v>55</v>
      </c>
    </row>
    <row r="16" spans="1:8" x14ac:dyDescent="0.25">
      <c r="C16" t="s">
        <v>12</v>
      </c>
    </row>
    <row r="17" spans="1:8" x14ac:dyDescent="0.25">
      <c r="C17" t="s">
        <v>13</v>
      </c>
      <c r="D17" t="s">
        <v>8</v>
      </c>
      <c r="G17" s="1">
        <v>0</v>
      </c>
      <c r="H17" t="s">
        <v>1</v>
      </c>
    </row>
    <row r="18" spans="1:8" x14ac:dyDescent="0.25">
      <c r="D18" t="s">
        <v>59</v>
      </c>
    </row>
    <row r="19" spans="1:8" x14ac:dyDescent="0.25">
      <c r="D19" t="s">
        <v>60</v>
      </c>
      <c r="G19" s="1">
        <v>0</v>
      </c>
    </row>
    <row r="20" spans="1:8" ht="15.75" thickBot="1" x14ac:dyDescent="0.3">
      <c r="B20" t="s">
        <v>14</v>
      </c>
      <c r="G20" s="7">
        <f>SUM(G13:G19)</f>
        <v>1088.1300000000001</v>
      </c>
    </row>
    <row r="21" spans="1:8" ht="15.75" thickTop="1" x14ac:dyDescent="0.25">
      <c r="A21" t="s">
        <v>15</v>
      </c>
      <c r="G21" s="8"/>
      <c r="H21" s="6">
        <f>H5+G11-G20</f>
        <v>10875.010000000002</v>
      </c>
    </row>
    <row r="22" spans="1:8" x14ac:dyDescent="0.25">
      <c r="G22" t="s">
        <v>1</v>
      </c>
    </row>
    <row r="23" spans="1:8" x14ac:dyDescent="0.25">
      <c r="A23" s="4" t="s">
        <v>16</v>
      </c>
    </row>
    <row r="24" spans="1:8" x14ac:dyDescent="0.25">
      <c r="A24" t="s">
        <v>3</v>
      </c>
      <c r="H24" s="1">
        <f>Apr!H27</f>
        <v>845.84</v>
      </c>
    </row>
    <row r="25" spans="1:8" x14ac:dyDescent="0.25">
      <c r="B25" t="s">
        <v>17</v>
      </c>
      <c r="H25" s="1">
        <v>0</v>
      </c>
    </row>
    <row r="26" spans="1:8" x14ac:dyDescent="0.25">
      <c r="B26" t="s">
        <v>18</v>
      </c>
      <c r="H26" s="1">
        <v>0</v>
      </c>
    </row>
    <row r="27" spans="1:8" ht="15.75" thickBot="1" x14ac:dyDescent="0.3">
      <c r="A27" t="s">
        <v>15</v>
      </c>
      <c r="H27" s="7">
        <f>H24+H25-H26</f>
        <v>845.84</v>
      </c>
    </row>
    <row r="28" spans="1:8" ht="15.75" thickTop="1" x14ac:dyDescent="0.25">
      <c r="H28" t="s">
        <v>1</v>
      </c>
    </row>
    <row r="29" spans="1:8" x14ac:dyDescent="0.25">
      <c r="A29" s="4" t="s">
        <v>20</v>
      </c>
      <c r="G29" s="9"/>
    </row>
    <row r="30" spans="1:8" s="1" customFormat="1" x14ac:dyDescent="0.25">
      <c r="A30" t="s">
        <v>3</v>
      </c>
      <c r="B30"/>
      <c r="C30"/>
      <c r="D30"/>
      <c r="E30"/>
      <c r="F30" s="10">
        <v>1022.46</v>
      </c>
      <c r="G30" s="9"/>
      <c r="H30"/>
    </row>
    <row r="31" spans="1:8" s="1" customFormat="1" x14ac:dyDescent="0.25">
      <c r="A31"/>
      <c r="B31" t="s">
        <v>19</v>
      </c>
      <c r="C31"/>
      <c r="D31"/>
      <c r="E31"/>
      <c r="F31" s="10">
        <v>2.0499999999999998</v>
      </c>
      <c r="G31" s="9"/>
      <c r="H31"/>
    </row>
    <row r="32" spans="1:8" s="1" customFormat="1" ht="15.75" thickBot="1" x14ac:dyDescent="0.3">
      <c r="A32" t="s">
        <v>15</v>
      </c>
      <c r="B32"/>
      <c r="C32"/>
      <c r="D32"/>
      <c r="E32"/>
      <c r="F32" s="11">
        <f>F30+F31</f>
        <v>1024.51</v>
      </c>
      <c r="G32" s="9" t="s">
        <v>1</v>
      </c>
      <c r="H32"/>
    </row>
    <row r="33" spans="1:8" s="1" customFormat="1" ht="15.75" thickTop="1" x14ac:dyDescent="0.25">
      <c r="A33"/>
      <c r="B33"/>
      <c r="C33"/>
      <c r="D33"/>
      <c r="E33"/>
      <c r="F33"/>
      <c r="G33" s="9"/>
      <c r="H33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27" sqref="H27"/>
    </sheetView>
  </sheetViews>
  <sheetFormatPr defaultRowHeight="15" x14ac:dyDescent="0.25"/>
  <cols>
    <col min="5" max="5" width="8.5703125" customWidth="1"/>
    <col min="6" max="6" width="12.28515625" bestFit="1" customWidth="1"/>
    <col min="7" max="7" width="11.5703125" style="1" bestFit="1" customWidth="1"/>
    <col min="8" max="8" width="10.85546875" bestFit="1" customWidth="1"/>
  </cols>
  <sheetData>
    <row r="1" spans="1:8" x14ac:dyDescent="0.25">
      <c r="D1" t="s">
        <v>0</v>
      </c>
    </row>
    <row r="2" spans="1:8" x14ac:dyDescent="0.25">
      <c r="D2" s="2" t="s">
        <v>1</v>
      </c>
      <c r="E2" s="3" t="s">
        <v>61</v>
      </c>
    </row>
    <row r="3" spans="1:8" x14ac:dyDescent="0.25">
      <c r="E3" s="12" t="s">
        <v>36</v>
      </c>
    </row>
    <row r="4" spans="1:8" x14ac:dyDescent="0.25">
      <c r="A4" s="4" t="s">
        <v>2</v>
      </c>
    </row>
    <row r="5" spans="1:8" x14ac:dyDescent="0.25">
      <c r="A5" t="s">
        <v>3</v>
      </c>
      <c r="G5" s="5"/>
      <c r="H5" s="6">
        <f>May!H21</f>
        <v>10875.010000000002</v>
      </c>
    </row>
    <row r="6" spans="1:8" x14ac:dyDescent="0.25">
      <c r="B6" t="s">
        <v>4</v>
      </c>
    </row>
    <row r="7" spans="1:8" x14ac:dyDescent="0.25">
      <c r="C7" t="s">
        <v>5</v>
      </c>
    </row>
    <row r="8" spans="1:8" x14ac:dyDescent="0.25">
      <c r="C8" t="s">
        <v>51</v>
      </c>
    </row>
    <row r="9" spans="1:8" x14ac:dyDescent="0.25">
      <c r="C9" t="s">
        <v>52</v>
      </c>
      <c r="G9" s="1">
        <v>0</v>
      </c>
    </row>
    <row r="10" spans="1:8" x14ac:dyDescent="0.25">
      <c r="C10" t="s">
        <v>54</v>
      </c>
    </row>
    <row r="11" spans="1:8" ht="15.75" thickBot="1" x14ac:dyDescent="0.3">
      <c r="B11" t="s">
        <v>6</v>
      </c>
      <c r="G11" s="7">
        <f>G7+G9+G10+G8</f>
        <v>0</v>
      </c>
    </row>
    <row r="12" spans="1:8" ht="15.75" thickTop="1" x14ac:dyDescent="0.25">
      <c r="B12" t="s">
        <v>7</v>
      </c>
    </row>
    <row r="13" spans="1:8" x14ac:dyDescent="0.25">
      <c r="C13" t="s">
        <v>10</v>
      </c>
    </row>
    <row r="14" spans="1:8" x14ac:dyDescent="0.25">
      <c r="C14" t="s">
        <v>11</v>
      </c>
    </row>
    <row r="15" spans="1:8" x14ac:dyDescent="0.25">
      <c r="C15" t="s">
        <v>55</v>
      </c>
    </row>
    <row r="16" spans="1:8" x14ac:dyDescent="0.25">
      <c r="C16" t="s">
        <v>12</v>
      </c>
    </row>
    <row r="17" spans="1:8" x14ac:dyDescent="0.25">
      <c r="C17" t="s">
        <v>13</v>
      </c>
      <c r="D17" t="s">
        <v>8</v>
      </c>
      <c r="G17" s="1">
        <v>253.14</v>
      </c>
      <c r="H17" t="s">
        <v>1</v>
      </c>
    </row>
    <row r="18" spans="1:8" x14ac:dyDescent="0.25">
      <c r="D18" t="s">
        <v>59</v>
      </c>
    </row>
    <row r="19" spans="1:8" x14ac:dyDescent="0.25">
      <c r="D19" t="s">
        <v>60</v>
      </c>
    </row>
    <row r="20" spans="1:8" ht="15.75" thickBot="1" x14ac:dyDescent="0.3">
      <c r="B20" t="s">
        <v>14</v>
      </c>
      <c r="G20" s="7">
        <f>SUM(G13:G19)</f>
        <v>253.14</v>
      </c>
    </row>
    <row r="21" spans="1:8" ht="15.75" thickTop="1" x14ac:dyDescent="0.25">
      <c r="A21" t="s">
        <v>15</v>
      </c>
      <c r="G21" s="8"/>
      <c r="H21" s="6">
        <f>H5+G11-G20</f>
        <v>10621.870000000003</v>
      </c>
    </row>
    <row r="22" spans="1:8" x14ac:dyDescent="0.25">
      <c r="G22" t="s">
        <v>1</v>
      </c>
    </row>
    <row r="23" spans="1:8" x14ac:dyDescent="0.25">
      <c r="A23" s="4" t="s">
        <v>16</v>
      </c>
    </row>
    <row r="24" spans="1:8" x14ac:dyDescent="0.25">
      <c r="A24" t="s">
        <v>3</v>
      </c>
      <c r="H24" s="1">
        <f>May!H27</f>
        <v>845.84</v>
      </c>
    </row>
    <row r="25" spans="1:8" x14ac:dyDescent="0.25">
      <c r="B25" t="s">
        <v>17</v>
      </c>
      <c r="H25" s="1">
        <v>0</v>
      </c>
    </row>
    <row r="26" spans="1:8" x14ac:dyDescent="0.25">
      <c r="B26" t="s">
        <v>18</v>
      </c>
      <c r="H26" s="1">
        <v>0</v>
      </c>
    </row>
    <row r="27" spans="1:8" ht="15.75" thickBot="1" x14ac:dyDescent="0.3">
      <c r="A27" t="s">
        <v>15</v>
      </c>
      <c r="H27" s="7">
        <f>H24+H25-H26</f>
        <v>845.84</v>
      </c>
    </row>
    <row r="28" spans="1:8" ht="15.75" thickTop="1" x14ac:dyDescent="0.25">
      <c r="H28" t="s">
        <v>1</v>
      </c>
    </row>
    <row r="29" spans="1:8" x14ac:dyDescent="0.25">
      <c r="A29" s="4" t="s">
        <v>20</v>
      </c>
      <c r="G29" s="9"/>
    </row>
    <row r="30" spans="1:8" s="1" customFormat="1" x14ac:dyDescent="0.25">
      <c r="A30" t="s">
        <v>3</v>
      </c>
      <c r="B30"/>
      <c r="C30"/>
      <c r="D30"/>
      <c r="E30"/>
      <c r="F30" s="10">
        <v>1022.46</v>
      </c>
      <c r="G30" s="9"/>
      <c r="H30"/>
    </row>
    <row r="31" spans="1:8" s="1" customFormat="1" x14ac:dyDescent="0.25">
      <c r="A31"/>
      <c r="B31" t="s">
        <v>19</v>
      </c>
      <c r="C31"/>
      <c r="D31"/>
      <c r="E31"/>
      <c r="F31" s="10">
        <v>2.0499999999999998</v>
      </c>
      <c r="G31" s="9"/>
      <c r="H31"/>
    </row>
    <row r="32" spans="1:8" s="1" customFormat="1" ht="15.75" thickBot="1" x14ac:dyDescent="0.3">
      <c r="A32" t="s">
        <v>15</v>
      </c>
      <c r="B32"/>
      <c r="C32"/>
      <c r="D32"/>
      <c r="E32"/>
      <c r="F32" s="11">
        <f>F30+F31</f>
        <v>1024.51</v>
      </c>
      <c r="G32" s="9" t="s">
        <v>1</v>
      </c>
      <c r="H32"/>
    </row>
    <row r="33" spans="1:8" s="1" customFormat="1" ht="15.75" thickTop="1" x14ac:dyDescent="0.25">
      <c r="A33"/>
      <c r="B33"/>
      <c r="C33"/>
      <c r="D33"/>
      <c r="E33"/>
      <c r="F33"/>
      <c r="G33" s="9"/>
      <c r="H3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A4" sqref="A4:E21"/>
    </sheetView>
  </sheetViews>
  <sheetFormatPr defaultRowHeight="15" x14ac:dyDescent="0.25"/>
  <cols>
    <col min="5" max="5" width="8.5703125" customWidth="1"/>
    <col min="6" max="6" width="12.28515625" bestFit="1" customWidth="1"/>
    <col min="7" max="7" width="11.5703125" style="1" bestFit="1" customWidth="1"/>
    <col min="8" max="8" width="10.85546875" bestFit="1" customWidth="1"/>
  </cols>
  <sheetData>
    <row r="1" spans="1:8" x14ac:dyDescent="0.25">
      <c r="D1" t="s">
        <v>0</v>
      </c>
    </row>
    <row r="2" spans="1:8" x14ac:dyDescent="0.25">
      <c r="D2" s="2" t="s">
        <v>1</v>
      </c>
      <c r="E2" s="3" t="s">
        <v>49</v>
      </c>
    </row>
    <row r="3" spans="1:8" x14ac:dyDescent="0.25">
      <c r="E3" s="12" t="s">
        <v>35</v>
      </c>
    </row>
    <row r="4" spans="1:8" x14ac:dyDescent="0.25">
      <c r="A4" s="4" t="s">
        <v>2</v>
      </c>
    </row>
    <row r="5" spans="1:8" x14ac:dyDescent="0.25">
      <c r="A5" t="s">
        <v>3</v>
      </c>
      <c r="G5" s="5"/>
      <c r="H5" s="6">
        <f>June!H21</f>
        <v>10621.870000000003</v>
      </c>
    </row>
    <row r="6" spans="1:8" x14ac:dyDescent="0.25">
      <c r="B6" t="s">
        <v>4</v>
      </c>
    </row>
    <row r="7" spans="1:8" x14ac:dyDescent="0.25">
      <c r="C7" t="s">
        <v>5</v>
      </c>
    </row>
    <row r="8" spans="1:8" x14ac:dyDescent="0.25">
      <c r="C8" t="s">
        <v>51</v>
      </c>
    </row>
    <row r="9" spans="1:8" x14ac:dyDescent="0.25">
      <c r="C9" t="s">
        <v>52</v>
      </c>
    </row>
    <row r="10" spans="1:8" x14ac:dyDescent="0.25">
      <c r="C10" t="s">
        <v>54</v>
      </c>
    </row>
    <row r="11" spans="1:8" ht="15.75" thickBot="1" x14ac:dyDescent="0.3">
      <c r="B11" t="s">
        <v>6</v>
      </c>
      <c r="G11" s="7">
        <f>G7+G9+G10+G8</f>
        <v>0</v>
      </c>
    </row>
    <row r="12" spans="1:8" ht="15.75" thickTop="1" x14ac:dyDescent="0.25">
      <c r="B12" t="s">
        <v>7</v>
      </c>
    </row>
    <row r="13" spans="1:8" x14ac:dyDescent="0.25">
      <c r="C13" t="s">
        <v>10</v>
      </c>
    </row>
    <row r="14" spans="1:8" x14ac:dyDescent="0.25">
      <c r="C14" t="s">
        <v>11</v>
      </c>
    </row>
    <row r="15" spans="1:8" x14ac:dyDescent="0.25">
      <c r="C15" t="s">
        <v>55</v>
      </c>
      <c r="G15" s="1">
        <v>0</v>
      </c>
    </row>
    <row r="16" spans="1:8" x14ac:dyDescent="0.25">
      <c r="C16" t="s">
        <v>12</v>
      </c>
    </row>
    <row r="17" spans="1:8" x14ac:dyDescent="0.25">
      <c r="C17" t="s">
        <v>13</v>
      </c>
      <c r="D17" t="s">
        <v>8</v>
      </c>
      <c r="H17" t="s">
        <v>1</v>
      </c>
    </row>
    <row r="18" spans="1:8" x14ac:dyDescent="0.25">
      <c r="D18" t="s">
        <v>59</v>
      </c>
    </row>
    <row r="19" spans="1:8" x14ac:dyDescent="0.25">
      <c r="D19" t="s">
        <v>60</v>
      </c>
    </row>
    <row r="20" spans="1:8" ht="15.75" thickBot="1" x14ac:dyDescent="0.3">
      <c r="B20" t="s">
        <v>14</v>
      </c>
      <c r="G20" s="7">
        <f>SUM(G13:G19)</f>
        <v>0</v>
      </c>
    </row>
    <row r="21" spans="1:8" ht="15.75" thickTop="1" x14ac:dyDescent="0.25">
      <c r="A21" t="s">
        <v>15</v>
      </c>
      <c r="G21" s="8"/>
      <c r="H21" s="6">
        <f>H5+G11-G20</f>
        <v>10621.870000000003</v>
      </c>
    </row>
    <row r="22" spans="1:8" x14ac:dyDescent="0.25">
      <c r="G22" t="s">
        <v>1</v>
      </c>
    </row>
    <row r="23" spans="1:8" x14ac:dyDescent="0.25">
      <c r="A23" s="4" t="s">
        <v>16</v>
      </c>
    </row>
    <row r="24" spans="1:8" x14ac:dyDescent="0.25">
      <c r="A24" t="s">
        <v>3</v>
      </c>
      <c r="H24" s="1">
        <f>June!H27</f>
        <v>845.84</v>
      </c>
    </row>
    <row r="25" spans="1:8" x14ac:dyDescent="0.25">
      <c r="B25" t="s">
        <v>17</v>
      </c>
      <c r="H25" s="1">
        <v>0</v>
      </c>
    </row>
    <row r="26" spans="1:8" x14ac:dyDescent="0.25">
      <c r="B26" t="s">
        <v>18</v>
      </c>
      <c r="H26" s="1">
        <v>31.99</v>
      </c>
    </row>
    <row r="27" spans="1:8" ht="15.75" thickBot="1" x14ac:dyDescent="0.3">
      <c r="A27" t="s">
        <v>15</v>
      </c>
      <c r="H27" s="7">
        <f>H24+H25-H26</f>
        <v>813.85</v>
      </c>
    </row>
    <row r="28" spans="1:8" ht="15.75" thickTop="1" x14ac:dyDescent="0.25">
      <c r="H28" t="s">
        <v>1</v>
      </c>
    </row>
    <row r="29" spans="1:8" x14ac:dyDescent="0.25">
      <c r="A29" s="4" t="s">
        <v>20</v>
      </c>
      <c r="G29" s="9"/>
    </row>
    <row r="30" spans="1:8" s="1" customFormat="1" x14ac:dyDescent="0.25">
      <c r="A30" t="s">
        <v>3</v>
      </c>
      <c r="B30"/>
      <c r="C30"/>
      <c r="D30"/>
      <c r="E30"/>
      <c r="F30" s="10">
        <v>1024.51</v>
      </c>
      <c r="G30" s="9"/>
      <c r="H30"/>
    </row>
    <row r="31" spans="1:8" s="1" customFormat="1" x14ac:dyDescent="0.25">
      <c r="A31"/>
      <c r="B31" t="s">
        <v>19</v>
      </c>
      <c r="C31"/>
      <c r="D31" s="2">
        <v>41821</v>
      </c>
      <c r="E31"/>
      <c r="F31" s="10">
        <v>8.5399999999999991</v>
      </c>
      <c r="G31" s="9"/>
      <c r="H31"/>
    </row>
    <row r="32" spans="1:8" s="1" customFormat="1" ht="15.75" thickBot="1" x14ac:dyDescent="0.3">
      <c r="A32" t="s">
        <v>15</v>
      </c>
      <c r="B32"/>
      <c r="C32"/>
      <c r="D32"/>
      <c r="E32"/>
      <c r="F32" s="11">
        <f>F30+F31</f>
        <v>1033.05</v>
      </c>
      <c r="G32" s="9" t="s">
        <v>1</v>
      </c>
      <c r="H32"/>
    </row>
    <row r="33" spans="1:8" s="1" customFormat="1" ht="15.75" thickTop="1" x14ac:dyDescent="0.25">
      <c r="A33"/>
      <c r="B33"/>
      <c r="C33"/>
      <c r="D33"/>
      <c r="E33"/>
      <c r="F33"/>
      <c r="G33" s="9"/>
      <c r="H3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4" sqref="A4:E21"/>
    </sheetView>
  </sheetViews>
  <sheetFormatPr defaultRowHeight="15" x14ac:dyDescent="0.25"/>
  <cols>
    <col min="5" max="5" width="8.5703125" customWidth="1"/>
    <col min="6" max="6" width="12.28515625" bestFit="1" customWidth="1"/>
    <col min="7" max="7" width="11.5703125" style="1" bestFit="1" customWidth="1"/>
    <col min="8" max="8" width="10.85546875" bestFit="1" customWidth="1"/>
  </cols>
  <sheetData>
    <row r="1" spans="1:8" x14ac:dyDescent="0.25">
      <c r="D1" t="s">
        <v>0</v>
      </c>
    </row>
    <row r="2" spans="1:8" x14ac:dyDescent="0.25">
      <c r="D2" s="2" t="s">
        <v>1</v>
      </c>
      <c r="E2" s="3" t="s">
        <v>49</v>
      </c>
    </row>
    <row r="3" spans="1:8" x14ac:dyDescent="0.25">
      <c r="E3" s="12" t="s">
        <v>37</v>
      </c>
    </row>
    <row r="4" spans="1:8" x14ac:dyDescent="0.25">
      <c r="A4" s="4" t="s">
        <v>2</v>
      </c>
    </row>
    <row r="5" spans="1:8" x14ac:dyDescent="0.25">
      <c r="A5" t="s">
        <v>3</v>
      </c>
      <c r="G5" s="5"/>
      <c r="H5" s="6">
        <f>July!H21</f>
        <v>10621.870000000003</v>
      </c>
    </row>
    <row r="6" spans="1:8" x14ac:dyDescent="0.25">
      <c r="B6" t="s">
        <v>4</v>
      </c>
    </row>
    <row r="7" spans="1:8" x14ac:dyDescent="0.25">
      <c r="C7" t="s">
        <v>5</v>
      </c>
    </row>
    <row r="8" spans="1:8" x14ac:dyDescent="0.25">
      <c r="C8" t="s">
        <v>51</v>
      </c>
    </row>
    <row r="9" spans="1:8" x14ac:dyDescent="0.25">
      <c r="C9" t="s">
        <v>52</v>
      </c>
    </row>
    <row r="10" spans="1:8" x14ac:dyDescent="0.25">
      <c r="C10" t="s">
        <v>54</v>
      </c>
    </row>
    <row r="11" spans="1:8" ht="15.75" thickBot="1" x14ac:dyDescent="0.3">
      <c r="B11" t="s">
        <v>6</v>
      </c>
      <c r="G11" s="7">
        <f>G7+G9+G10+G8</f>
        <v>0</v>
      </c>
    </row>
    <row r="12" spans="1:8" ht="15.75" thickTop="1" x14ac:dyDescent="0.25">
      <c r="B12" t="s">
        <v>7</v>
      </c>
    </row>
    <row r="13" spans="1:8" x14ac:dyDescent="0.25">
      <c r="C13" t="s">
        <v>10</v>
      </c>
    </row>
    <row r="14" spans="1:8" x14ac:dyDescent="0.25">
      <c r="C14" t="s">
        <v>11</v>
      </c>
    </row>
    <row r="15" spans="1:8" x14ac:dyDescent="0.25">
      <c r="C15" t="s">
        <v>55</v>
      </c>
    </row>
    <row r="16" spans="1:8" x14ac:dyDescent="0.25">
      <c r="C16" t="s">
        <v>12</v>
      </c>
    </row>
    <row r="17" spans="1:8" x14ac:dyDescent="0.25">
      <c r="C17" t="s">
        <v>13</v>
      </c>
      <c r="D17" t="s">
        <v>8</v>
      </c>
      <c r="H17" t="s">
        <v>1</v>
      </c>
    </row>
    <row r="18" spans="1:8" x14ac:dyDescent="0.25">
      <c r="D18" t="s">
        <v>59</v>
      </c>
    </row>
    <row r="19" spans="1:8" x14ac:dyDescent="0.25">
      <c r="D19" t="s">
        <v>60</v>
      </c>
    </row>
    <row r="20" spans="1:8" ht="15.75" thickBot="1" x14ac:dyDescent="0.3">
      <c r="B20" t="s">
        <v>14</v>
      </c>
      <c r="G20" s="7">
        <f>SUM(G13:G19)</f>
        <v>0</v>
      </c>
    </row>
    <row r="21" spans="1:8" ht="15.75" thickTop="1" x14ac:dyDescent="0.25">
      <c r="A21" t="s">
        <v>15</v>
      </c>
      <c r="G21" s="8"/>
      <c r="H21" s="6">
        <f>H5+G11-G20</f>
        <v>10621.870000000003</v>
      </c>
    </row>
    <row r="22" spans="1:8" x14ac:dyDescent="0.25">
      <c r="G22" t="s">
        <v>1</v>
      </c>
    </row>
    <row r="23" spans="1:8" x14ac:dyDescent="0.25">
      <c r="A23" s="4" t="s">
        <v>16</v>
      </c>
    </row>
    <row r="24" spans="1:8" x14ac:dyDescent="0.25">
      <c r="A24" t="s">
        <v>3</v>
      </c>
      <c r="H24" s="1">
        <f>July!H27</f>
        <v>813.85</v>
      </c>
    </row>
    <row r="25" spans="1:8" x14ac:dyDescent="0.25">
      <c r="B25" t="s">
        <v>17</v>
      </c>
      <c r="H25" s="1">
        <v>0</v>
      </c>
    </row>
    <row r="26" spans="1:8" x14ac:dyDescent="0.25">
      <c r="B26" t="s">
        <v>18</v>
      </c>
      <c r="H26" s="1">
        <v>32.119999999999997</v>
      </c>
    </row>
    <row r="27" spans="1:8" ht="15.75" thickBot="1" x14ac:dyDescent="0.3">
      <c r="A27" t="s">
        <v>15</v>
      </c>
      <c r="H27" s="7">
        <f>H24+H25-H26</f>
        <v>781.73</v>
      </c>
    </row>
    <row r="28" spans="1:8" ht="15.75" thickTop="1" x14ac:dyDescent="0.25">
      <c r="H28" t="s">
        <v>1</v>
      </c>
    </row>
    <row r="29" spans="1:8" x14ac:dyDescent="0.25">
      <c r="G29" s="9"/>
    </row>
    <row r="30" spans="1:8" x14ac:dyDescent="0.25">
      <c r="A30" s="4" t="s">
        <v>20</v>
      </c>
      <c r="G30" s="9"/>
    </row>
    <row r="31" spans="1:8" s="1" customFormat="1" x14ac:dyDescent="0.25">
      <c r="A31" t="s">
        <v>3</v>
      </c>
      <c r="B31"/>
      <c r="C31"/>
      <c r="D31"/>
      <c r="E31"/>
      <c r="F31" s="10">
        <v>1033.05</v>
      </c>
      <c r="G31" s="9"/>
      <c r="H31"/>
    </row>
    <row r="32" spans="1:8" s="1" customFormat="1" x14ac:dyDescent="0.25">
      <c r="A32"/>
      <c r="B32" t="s">
        <v>19</v>
      </c>
      <c r="C32"/>
      <c r="D32" s="2">
        <v>41821</v>
      </c>
      <c r="E32"/>
      <c r="F32" s="10">
        <v>3.65</v>
      </c>
      <c r="G32" s="9"/>
      <c r="H32"/>
    </row>
    <row r="33" spans="1:8" s="1" customFormat="1" ht="15.75" thickBot="1" x14ac:dyDescent="0.3">
      <c r="A33" t="s">
        <v>15</v>
      </c>
      <c r="B33"/>
      <c r="C33"/>
      <c r="D33"/>
      <c r="E33"/>
      <c r="F33" s="11">
        <f>F31+F32</f>
        <v>1036.7</v>
      </c>
      <c r="G33" s="9" t="s">
        <v>1</v>
      </c>
      <c r="H33"/>
    </row>
    <row r="34" spans="1:8" s="1" customFormat="1" ht="15.75" thickTop="1" x14ac:dyDescent="0.25">
      <c r="A34"/>
      <c r="B34"/>
      <c r="C34"/>
      <c r="D34"/>
      <c r="E34"/>
      <c r="F34"/>
      <c r="G34" s="9"/>
      <c r="H3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FY14YE</vt:lpstr>
      <vt:lpstr>Jan</vt:lpstr>
      <vt:lpstr>Feb</vt:lpstr>
      <vt:lpstr>Mar</vt:lpstr>
      <vt:lpstr>Apr</vt:lpstr>
      <vt:lpstr>May</vt:lpstr>
      <vt:lpstr>June</vt:lpstr>
      <vt:lpstr>July</vt:lpstr>
      <vt:lpstr>Aug</vt:lpstr>
      <vt:lpstr>Sept</vt:lpstr>
      <vt:lpstr>Oct</vt:lpstr>
      <vt:lpstr>Nov</vt:lpstr>
      <vt:lpstr>Dec</vt:lpstr>
      <vt:lpstr>FY15 YE</vt:lpstr>
      <vt:lpstr>CAPITAL</vt:lpstr>
      <vt:lpstr>Sheet1</vt:lpstr>
    </vt:vector>
  </TitlesOfParts>
  <Company>Killington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Eunice MacDonald</dc:creator>
  <cp:lastModifiedBy>Eunice MacDonald</cp:lastModifiedBy>
  <cp:lastPrinted>2015-08-02T16:04:18Z</cp:lastPrinted>
  <dcterms:created xsi:type="dcterms:W3CDTF">2013-01-22T18:53:37Z</dcterms:created>
  <dcterms:modified xsi:type="dcterms:W3CDTF">2015-08-02T16:08:31Z</dcterms:modified>
</cp:coreProperties>
</file>